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лексей управление\Доклад эфф-ть ОМС\2020\"/>
    </mc:Choice>
  </mc:AlternateContent>
  <bookViews>
    <workbookView xWindow="-15" yWindow="-15" windowWidth="14415" windowHeight="12795" activeTab="1"/>
  </bookViews>
  <sheets>
    <sheet name="стр.1" sheetId="1" r:id="rId1"/>
    <sheet name="стр.2_11" sheetId="2" r:id="rId2"/>
  </sheets>
  <definedNames>
    <definedName name="_xlnm.Print_Titles" localSheetId="1">стр.2_11!$6:$7</definedName>
    <definedName name="_xlnm.Print_Area" localSheetId="0">стр.1!$A$1:$EY$19</definedName>
    <definedName name="_xlnm.Print_Area" localSheetId="1">стр.2_11!$A$1:$FL$83</definedName>
  </definedNames>
  <calcPr calcId="152511"/>
</workbook>
</file>

<file path=xl/calcChain.xml><?xml version="1.0" encoding="utf-8"?>
<calcChain xmlns="http://schemas.openxmlformats.org/spreadsheetml/2006/main">
  <c r="DE59" i="2" l="1"/>
  <c r="DE58" i="2"/>
  <c r="DP58" i="2" s="1"/>
  <c r="EA58" i="2" s="1"/>
  <c r="EL58" i="2" s="1"/>
  <c r="DE50" i="2"/>
  <c r="DE49" i="2"/>
  <c r="DE61" i="2" l="1"/>
  <c r="EL34" i="2"/>
  <c r="EA34" i="2"/>
  <c r="DP34" i="2"/>
  <c r="DE34" i="2"/>
  <c r="DE35" i="2" l="1"/>
  <c r="DE23" i="2" l="1"/>
  <c r="DE22" i="2"/>
  <c r="DE72" i="2" l="1"/>
  <c r="DE71" i="2"/>
  <c r="DE15" i="2"/>
  <c r="DP10" i="2" l="1"/>
  <c r="EA10" i="2" s="1"/>
  <c r="EL10" i="2" s="1"/>
  <c r="DE68" i="2"/>
  <c r="CT63" i="2" l="1"/>
  <c r="CT59" i="2"/>
  <c r="CT58" i="2"/>
  <c r="CT50" i="2"/>
  <c r="CT49" i="2"/>
  <c r="CT35" i="2"/>
  <c r="CT34" i="2"/>
  <c r="CT23" i="2"/>
  <c r="CT22" i="2"/>
  <c r="CT15" i="2"/>
  <c r="DP23" i="2" l="1"/>
  <c r="EA23" i="2" s="1"/>
  <c r="EL23" i="2" s="1"/>
  <c r="DP22" i="2"/>
  <c r="EA22" i="2" s="1"/>
  <c r="EL22" i="2" s="1"/>
  <c r="DP72" i="2" l="1"/>
  <c r="EA72" i="2" s="1"/>
  <c r="EL72" i="2" s="1"/>
  <c r="DP18" i="2" l="1"/>
  <c r="EA18" i="2" s="1"/>
  <c r="EL18" i="2" s="1"/>
  <c r="DP12" i="2"/>
  <c r="EA12" i="2" s="1"/>
  <c r="EL12" i="2" s="1"/>
  <c r="CI10" i="2" l="1"/>
  <c r="DE63" i="2" l="1"/>
  <c r="CI65" i="2"/>
  <c r="BX63" i="2"/>
  <c r="CI34" i="2" l="1"/>
  <c r="BX34" i="2"/>
  <c r="CI58" i="2" l="1"/>
  <c r="CI50" i="2"/>
  <c r="CI49" i="2"/>
  <c r="DP63" i="2" l="1"/>
  <c r="EA63" i="2"/>
  <c r="EL63" i="2"/>
  <c r="CI63" i="2"/>
  <c r="CI61" i="2"/>
  <c r="CI23" i="2"/>
  <c r="CI22" i="2"/>
  <c r="CI59" i="2"/>
</calcChain>
</file>

<file path=xl/sharedStrings.xml><?xml version="1.0" encoding="utf-8"?>
<sst xmlns="http://schemas.openxmlformats.org/spreadsheetml/2006/main" count="376" uniqueCount="189">
  <si>
    <t>УТВЕРЖДЕНА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</si>
  <si>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</si>
  <si>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</si>
  <si>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 год и их планируемых значениях на 3-летний период</t>
  </si>
  <si>
    <t xml:space="preserve">городских округов и муниципальных районов за </t>
  </si>
  <si>
    <t>"</t>
  </si>
  <si>
    <t xml:space="preserve"> г.</t>
  </si>
  <si>
    <t>Подпись</t>
  </si>
  <si>
    <t>Единица измерения</t>
  </si>
  <si>
    <t>Примечание</t>
  </si>
  <si>
    <t>Экономическое развитие</t>
  </si>
  <si>
    <t>единиц</t>
  </si>
  <si>
    <t>1.</t>
  </si>
  <si>
    <t>Число субъектов малого и среднего предпринимательства в расчете 
на 10 тыс. человек населения</t>
  </si>
  <si>
    <t>2.</t>
  </si>
  <si>
    <t>процентов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</si>
  <si>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</si>
  <si>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I. Показатели эффективности деятельности органов местного самоуправления городского округа 
(муниципального района)</t>
  </si>
  <si>
    <t>(официальное наименование городского округа (муниципального района))</t>
  </si>
  <si>
    <t>3.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</si>
  <si>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</si>
  <si>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</si>
  <si>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</si>
  <si>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</si>
  <si>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</si>
  <si>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</si>
  <si>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</si>
  <si>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</si>
  <si>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</si>
  <si>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</si>
  <si>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</si>
  <si>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9.</t>
  </si>
  <si>
    <t>крупных и средних предприятий и некоммерческих организаций</t>
  </si>
  <si>
    <t>постановлением Правительства Российской Федерации
от 17 декабря 2012 г. № 1317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</si>
  <si>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</si>
  <si>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</si>
  <si>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</si>
  <si>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</si>
  <si>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</si>
  <si>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</si>
  <si>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Объем инвестиций в основной капитал 
(за исключением бюджетных средств) 
в расчете на 1 жителя</t>
  </si>
  <si>
    <t>10.</t>
  </si>
  <si>
    <t>11.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</si>
  <si>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</si>
  <si>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</si>
  <si>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</si>
  <si>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</si>
  <si>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</si>
  <si>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</si>
  <si>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</si>
  <si>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</si>
  <si>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</si>
  <si>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</si>
  <si>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тыс. рублей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</si>
  <si>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</si>
  <si>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</si>
  <si>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19.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</si>
  <si>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</si>
  <si>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</si>
  <si>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</si>
  <si>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</si>
  <si>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</si>
  <si>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</si>
  <si>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</si>
  <si>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</si>
  <si>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</si>
  <si>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</si>
  <si>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</si>
  <si>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</si>
  <si>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23.</t>
  </si>
  <si>
    <t>24.</t>
  </si>
  <si>
    <t>кв. метров</t>
  </si>
  <si>
    <t>Общая площадь жилых помещений, приходящаяся в среднем на одного жителя, - всего</t>
  </si>
  <si>
    <t>в том числе
введенная в действие за один год</t>
  </si>
  <si>
    <t>25.</t>
  </si>
  <si>
    <t>Жилищное строительство и обеспечение граждан жильем</t>
  </si>
  <si>
    <t>гектаров</t>
  </si>
  <si>
    <t>Площадь земельных участков, предоставленных для строительства в расчете на 10 тыс. человек населения, - всего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</si>
  <si>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</si>
  <si>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</si>
  <si>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</si>
  <si>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</si>
  <si>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</si>
  <si>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</si>
  <si>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</si>
  <si>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</si>
  <si>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</si>
  <si>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</si>
  <si>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</si>
  <si>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</si>
  <si>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</si>
  <si>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</si>
  <si>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</si>
  <si>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</si>
  <si>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</si>
  <si>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</si>
  <si>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</si>
  <si>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</si>
  <si>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35.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</si>
  <si>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</si>
  <si>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</si>
  <si>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</si>
  <si>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да/нет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</si>
  <si>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</si>
  <si>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процентов от числа опрошен-ных</t>
  </si>
  <si>
    <t>37.</t>
  </si>
  <si>
    <t>38.</t>
  </si>
  <si>
    <t>тыс. человек</t>
  </si>
  <si>
    <t>Среднегодовая численность постоянного населения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</si>
  <si>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</si>
  <si>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</si>
  <si>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</si>
  <si>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</si>
  <si>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</si>
  <si>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</si>
  <si>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</si>
  <si>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</si>
  <si>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</si>
  <si>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</si>
  <si>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
1 человека населения</t>
  </si>
  <si>
    <t>Гкал на 
1 кв. метр общей площади</t>
  </si>
  <si>
    <t>кВт/ч на 
1 прожи-вающего</t>
  </si>
  <si>
    <t>куб. метров на 1 челове-ка населения</t>
  </si>
  <si>
    <t>объектов жилищного строительства - 
в течение 3 лет</t>
  </si>
  <si>
    <t>Удовлетворенность населения 
деятельностью органов местного самоуправления городского округа (муниципального района)</t>
  </si>
  <si>
    <t xml:space="preserve">Дата 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</si>
  <si>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</si>
  <si>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</si>
  <si>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</si>
  <si>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</si>
  <si>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(ф.и.о. главы местной администрации городского округа (муниципального района))</t>
  </si>
  <si>
    <t>куб. метров на 1 прожи-вающего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</si>
  <si>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</si>
  <si>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</si>
  <si>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 xml:space="preserve"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</t>
  </si>
  <si>
    <t>Доля обучающихся, систематически занимающихся физической культурой и спортом, в общей численности обучающихся</t>
  </si>
  <si>
    <t>23(1).</t>
  </si>
  <si>
    <t>Показатели эффективности деятельности органов местного  самоуправления городского округа (муниципального района)</t>
  </si>
  <si>
    <t>апреля</t>
  </si>
  <si>
    <t xml:space="preserve">ДОКЛАД  ГЛАВЫ </t>
  </si>
  <si>
    <t>41.</t>
  </si>
  <si>
    <t>баллы</t>
  </si>
  <si>
    <t>н/а</t>
  </si>
  <si>
    <t>Х</t>
  </si>
  <si>
    <t>да</t>
  </si>
  <si>
    <t>н/д</t>
  </si>
  <si>
    <t xml:space="preserve">41.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
в сфере культуры
в сфере образования
в сфере охраны здоровья &lt;*&gt;
в сфере социального обслуживания
</t>
  </si>
  <si>
    <t>Объем незавершенного строительства уточнен с 2015 года на основании письма Министерства строительства Самарской области от 02.04.2019 №МСЗ/1366</t>
  </si>
  <si>
    <t>Х
Х
Х
Х</t>
  </si>
  <si>
    <t xml:space="preserve">Городской округ Кинель Самарской области </t>
  </si>
  <si>
    <t>городской округ Кинель Самарской области</t>
  </si>
  <si>
    <t>Чихирева Владимира Александровича</t>
  </si>
  <si>
    <t>2020</t>
  </si>
  <si>
    <t>(в ред. Постановления Правительства РФ 
от 16 августа 2018 г. №953)</t>
  </si>
  <si>
    <t>В декабре 2019 года объекты теплоснабжения, водоснабежения и водоотведения переданы по концессионному осглашению в ООО "КиТЭК"</t>
  </si>
  <si>
    <t>Обособленные объекты культурного наследия, находящиеся в муниципально собственности отсутствуют</t>
  </si>
  <si>
    <t>2021</t>
  </si>
  <si>
    <t>Показатель определен по данным 2017 года. Площадь земельных участков, являющихся объектами налогообложения земельным налогом (по данным кадастровой палаты СО) - 7149,7 га (2017 год), общая площадь территории городского округа (по отчету форма №22-1) - 3675 га (2020 год)</t>
  </si>
  <si>
    <t>Общая протяженность дорог-333,669 км, из них с асфальтовым покрытием-157,279 км.
Дороги, которые не отвечают нормативам - 55,1 км. Расчет: (55,1/157,729*100% = 35,0%)</t>
  </si>
  <si>
    <t>112159,87/533309,54=0,21</t>
  </si>
  <si>
    <t>1264996/28759=43,99</t>
  </si>
  <si>
    <t>29656397/29521=1004,59
Увеличение связано с обновлением данных у ресурсоснабжающей организации и учетом электроэнергии на общедомовые нужды</t>
  </si>
  <si>
    <t>(1287/(0,03*58384))*100=73,4%
Снижение за счет увеличения численности населения</t>
  </si>
  <si>
    <t>(7/5,8+1/1,11)/3*100=70,22%
Снижение за счет увеличения численности населения</t>
  </si>
  <si>
    <t>Снижение показателя за счет увеличения общей численности детей 5-18 лет.
4838 (Отчет №1-ДО - образование)+1145 (Отчет №1-ДО - культура)+216 (занимающиеся у ИП)/9033 (статистика на 01.01.2020)=68,6%
Численность детей (5-18 лет): 2017 год - 7853, 2018 год - 8315, 2019 год - 8668,  2020 год - 9033 (на 01.01.2020).</t>
  </si>
  <si>
    <t xml:space="preserve">На 31 декабря 2020 года отсутствуют учреждения культуры, здания которых назходятся в аварийном состоянии
</t>
  </si>
  <si>
    <t>436199/908114*100=48%</t>
  </si>
  <si>
    <t>2020 год - 47,9 = число занимающихся 26021/ население (3-79) 54291</t>
  </si>
  <si>
    <t>94,7
86,92
Х
Х</t>
  </si>
  <si>
    <t>94,96
Х
Х
Х</t>
  </si>
  <si>
    <t xml:space="preserve">В 2020 году по учреждениям культуры оценка поставлена по МБУК "Городской Дом культуры".
В данные по 2018 году включены результаты независимой оценки качества условий оказания услуг:
- учреждения культуры - МБУК "Кинельская городская ЦБС";
- учрждения образования - средняя оценка по учреждениям.
</t>
  </si>
  <si>
    <t>В стадии банкротства 1 организация, в которой имеется доля мунициплаьного образования.</t>
  </si>
  <si>
    <t>241/300*100=80,33%</t>
  </si>
  <si>
    <t>18/400*100=4,5%</t>
  </si>
  <si>
    <t>2348,1/58,3=40,28</t>
  </si>
  <si>
    <t>17,127/100,18=0,171</t>
  </si>
  <si>
    <t>7,325/58,3=0,126
Увеличение связано с вводом в эксплуатацию приборов учета</t>
  </si>
  <si>
    <t>45,377/58,3=0,778</t>
  </si>
  <si>
    <t>97,5/58,3=1,672</t>
  </si>
  <si>
    <t>Ген план: №793 от 27.05.2010 (изм. от 27.11.2014,  от 26.05.2016, от 24.12.2020)
ПЗЗ: №577 от 27.08.2015 (изм.  
 от 27.10.2016, от 17.11.2017, от 30.05.2019, от 17.11.2020)</t>
  </si>
  <si>
    <t>Показатель 2020 года определен по данным МИФНС №4 и сведениям из из реестра СМСП (по остоянию на 10.01.2020) с учетом количества самозанятых по итогам 2020 года - 1029 человек:
(517+1341+1029)/(58254)=496</t>
  </si>
  <si>
    <t>Расчет по 2020 году произведен на основании данных МИФНС №4</t>
  </si>
  <si>
    <t xml:space="preserve">
8025,13 - согласно письму Самарастат от 01.04.2021 №НП-64-2.1/85-МС</t>
  </si>
  <si>
    <t>2020 год: 29764 - 64754,7/181,3/12</t>
  </si>
  <si>
    <t>2020 год: 17821 - 9751,7/45,6/12</t>
  </si>
  <si>
    <t>На 31 декабря 2020 года ремонтные работы проведены во всех 12 детских садах  (в 14 помещениях)</t>
  </si>
  <si>
    <t xml:space="preserve">На 31 декабря 2020 года ремонтные работы проведены во всех 9 школах 
</t>
  </si>
  <si>
    <t>2020 год = 61924/7093 уч. (Отчет ОО-2)=8,7
Произведен капитальный ремонт школы №9</t>
  </si>
  <si>
    <t>Обучающиеся, систематически занимающихся физической культурой и спортом: 2020 год - 10306. Количество детей в возрасте 3-18 лет: 2020 - 10739.
Показатели за предыдущие годы уточнены в соответствии с новой методикой.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</si>
</sst>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49" fontId="5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/>
    </xf>
    <xf numFmtId="49" fontId="2" fillId="0" borderId="5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165" fontId="8" fillId="0" borderId="2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center" vertical="top"/>
    </xf>
    <xf numFmtId="165" fontId="8" fillId="0" borderId="5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5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9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view="pageBreakPreview" zoomScale="160" zoomScaleNormal="100" zoomScaleSheetLayoutView="160" workbookViewId="0">
      <selection activeCell="A7" sqref="A7:EY7"/>
    </sheetView>
  </sheetViews>
  <sheetFormatPr defaultColWidth="0.85546875" defaultRowHeight="12.75" customHeight="1" x14ac:dyDescent="0.25"/>
  <cols>
    <col min="1" max="16384" width="0.85546875" style="2"/>
  </cols>
  <sheetData>
    <row r="1" spans="1:155" ht="15.75" x14ac:dyDescent="0.25">
      <c r="DL1" s="28" t="s">
        <v>0</v>
      </c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</row>
    <row r="2" spans="1:155" ht="49.5" customHeight="1" x14ac:dyDescent="0.25">
      <c r="DL2" s="29" t="s">
        <v>33</v>
      </c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</row>
    <row r="3" spans="1:155" ht="15.75" customHeight="1" x14ac:dyDescent="0.25">
      <c r="DL3" s="30" t="s">
        <v>153</v>
      </c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</row>
    <row r="4" spans="1:155" ht="15.75" x14ac:dyDescent="0.25"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</row>
    <row r="5" spans="1:155" ht="15.75" x14ac:dyDescent="0.25"/>
    <row r="6" spans="1:155" ht="15.75" x14ac:dyDescent="0.25"/>
    <row r="7" spans="1:155" s="3" customFormat="1" ht="18.75" x14ac:dyDescent="0.3">
      <c r="A7" s="33" t="s">
        <v>139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</row>
    <row r="8" spans="1:155" s="6" customFormat="1" ht="23.25" customHeight="1" x14ac:dyDescent="0.3">
      <c r="A8" s="23" t="s">
        <v>151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</row>
    <row r="9" spans="1:155" s="1" customFormat="1" ht="13.5" customHeight="1" x14ac:dyDescent="0.2">
      <c r="A9" s="31" t="s">
        <v>130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</row>
    <row r="10" spans="1:155" s="6" customFormat="1" ht="23.25" customHeight="1" x14ac:dyDescent="0.3">
      <c r="A10" s="23" t="s">
        <v>150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</row>
    <row r="11" spans="1:155" s="1" customFormat="1" ht="13.5" customHeight="1" x14ac:dyDescent="0.2">
      <c r="A11" s="26" t="s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</row>
    <row r="12" spans="1:155" s="6" customFormat="1" ht="23.25" customHeight="1" x14ac:dyDescent="0.3">
      <c r="A12" s="32" t="s">
        <v>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</row>
    <row r="13" spans="1:155" s="6" customFormat="1" ht="18.75" x14ac:dyDescent="0.3">
      <c r="BS13" s="7" t="s">
        <v>4</v>
      </c>
      <c r="BT13" s="27" t="s">
        <v>152</v>
      </c>
      <c r="BU13" s="27"/>
      <c r="BV13" s="27"/>
      <c r="BW13" s="27"/>
      <c r="BX13" s="27"/>
      <c r="BY13" s="27"/>
      <c r="BZ13" s="27"/>
      <c r="CA13" s="27"/>
      <c r="CB13" s="6" t="s">
        <v>3</v>
      </c>
    </row>
    <row r="14" spans="1:155" ht="15.75" x14ac:dyDescent="0.25"/>
    <row r="15" spans="1:155" ht="15.75" x14ac:dyDescent="0.25"/>
    <row r="16" spans="1:155" ht="15.75" x14ac:dyDescent="0.25"/>
    <row r="17" spans="113:155" s="4" customFormat="1" ht="16.5" x14ac:dyDescent="0.25">
      <c r="DI17" s="5" t="s">
        <v>7</v>
      </c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</row>
    <row r="18" spans="113:155" s="4" customFormat="1" ht="18" customHeight="1" x14ac:dyDescent="0.25">
      <c r="DI18" s="4" t="s">
        <v>125</v>
      </c>
      <c r="DP18" s="22" t="s">
        <v>5</v>
      </c>
      <c r="DQ18" s="22"/>
      <c r="DR18" s="24"/>
      <c r="DS18" s="24"/>
      <c r="DT18" s="24"/>
      <c r="DU18" s="24"/>
      <c r="DV18" s="24"/>
      <c r="DW18" s="25" t="s">
        <v>5</v>
      </c>
      <c r="DX18" s="25"/>
      <c r="DY18" s="24" t="s">
        <v>138</v>
      </c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O18" s="24" t="s">
        <v>156</v>
      </c>
      <c r="EP18" s="24"/>
      <c r="EQ18" s="24"/>
      <c r="ER18" s="24"/>
      <c r="ES18" s="24"/>
      <c r="ET18" s="24"/>
      <c r="EU18" s="24"/>
      <c r="EV18" s="24"/>
      <c r="EW18" s="4" t="s">
        <v>6</v>
      </c>
    </row>
    <row r="19" spans="113:155" ht="3" customHeight="1" x14ac:dyDescent="0.25"/>
  </sheetData>
  <mergeCells count="16">
    <mergeCell ref="DL1:EY1"/>
    <mergeCell ref="DL2:EY2"/>
    <mergeCell ref="DL3:EY4"/>
    <mergeCell ref="A9:EY9"/>
    <mergeCell ref="A12:EY12"/>
    <mergeCell ref="A7:EY7"/>
    <mergeCell ref="A8:EY8"/>
    <mergeCell ref="DU17:EY17"/>
    <mergeCell ref="DP18:DQ18"/>
    <mergeCell ref="A10:EY10"/>
    <mergeCell ref="DR18:DV18"/>
    <mergeCell ref="DW18:DX18"/>
    <mergeCell ref="DY18:EM18"/>
    <mergeCell ref="EO18:EV18"/>
    <mergeCell ref="A11:EY11"/>
    <mergeCell ref="BT13:CA13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83"/>
  <sheetViews>
    <sheetView tabSelected="1" view="pageBreakPreview" zoomScaleNormal="100" zoomScaleSheetLayoutView="100" workbookViewId="0">
      <pane ySplit="8" topLeftCell="A9" activePane="bottomLeft" state="frozen"/>
      <selection pane="bottomLeft" activeCell="A9" sqref="A9:FL9"/>
    </sheetView>
  </sheetViews>
  <sheetFormatPr defaultColWidth="9.140625" defaultRowHeight="12.75" customHeight="1" outlineLevelRow="1" x14ac:dyDescent="0.25"/>
  <cols>
    <col min="1" max="152" width="0.85546875" style="8" customWidth="1"/>
    <col min="153" max="168" width="2.85546875" style="8" customWidth="1"/>
    <col min="169" max="16384" width="9.140625" style="8"/>
  </cols>
  <sheetData>
    <row r="1" spans="1:168" ht="3" customHeight="1" outlineLevel="1" x14ac:dyDescent="0.25"/>
    <row r="2" spans="1:168" ht="28.5" customHeight="1" outlineLevel="1" x14ac:dyDescent="0.25">
      <c r="A2" s="85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</row>
    <row r="3" spans="1:168" ht="15.75" outlineLevel="1" x14ac:dyDescent="0.25">
      <c r="H3" s="87" t="s">
        <v>149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</row>
    <row r="4" spans="1:168" s="9" customFormat="1" ht="13.5" customHeight="1" outlineLevel="1" x14ac:dyDescent="0.2">
      <c r="H4" s="88" t="s">
        <v>18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</row>
    <row r="5" spans="1:168" ht="15.75" outlineLevel="1" x14ac:dyDescent="0.25"/>
    <row r="6" spans="1:168" ht="16.5" customHeight="1" x14ac:dyDescent="0.25">
      <c r="A6" s="95" t="s">
        <v>137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7"/>
      <c r="BH6" s="95" t="s">
        <v>8</v>
      </c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7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9"/>
      <c r="EW6" s="89" t="s">
        <v>9</v>
      </c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1"/>
    </row>
    <row r="7" spans="1:168" ht="41.25" customHeight="1" x14ac:dyDescent="0.25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100"/>
      <c r="BH7" s="98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100"/>
      <c r="BX7" s="77">
        <v>2017</v>
      </c>
      <c r="BY7" s="78"/>
      <c r="BZ7" s="78"/>
      <c r="CA7" s="78"/>
      <c r="CB7" s="78"/>
      <c r="CC7" s="78"/>
      <c r="CD7" s="78"/>
      <c r="CE7" s="78"/>
      <c r="CF7" s="78"/>
      <c r="CG7" s="78"/>
      <c r="CH7" s="79"/>
      <c r="CI7" s="77">
        <v>2018</v>
      </c>
      <c r="CJ7" s="78"/>
      <c r="CK7" s="78"/>
      <c r="CL7" s="78"/>
      <c r="CM7" s="78"/>
      <c r="CN7" s="78"/>
      <c r="CO7" s="78"/>
      <c r="CP7" s="78"/>
      <c r="CQ7" s="78"/>
      <c r="CR7" s="78"/>
      <c r="CS7" s="79"/>
      <c r="CT7" s="77">
        <v>2019</v>
      </c>
      <c r="CU7" s="78"/>
      <c r="CV7" s="78"/>
      <c r="CW7" s="78"/>
      <c r="CX7" s="78"/>
      <c r="CY7" s="78"/>
      <c r="CZ7" s="78"/>
      <c r="DA7" s="78"/>
      <c r="DB7" s="78"/>
      <c r="DC7" s="78"/>
      <c r="DD7" s="79"/>
      <c r="DE7" s="77">
        <v>2020</v>
      </c>
      <c r="DF7" s="78"/>
      <c r="DG7" s="78"/>
      <c r="DH7" s="78"/>
      <c r="DI7" s="78"/>
      <c r="DJ7" s="78"/>
      <c r="DK7" s="78"/>
      <c r="DL7" s="78"/>
      <c r="DM7" s="78"/>
      <c r="DN7" s="78"/>
      <c r="DO7" s="79"/>
      <c r="DP7" s="77">
        <v>2021</v>
      </c>
      <c r="DQ7" s="78"/>
      <c r="DR7" s="78"/>
      <c r="DS7" s="78"/>
      <c r="DT7" s="78"/>
      <c r="DU7" s="78"/>
      <c r="DV7" s="78"/>
      <c r="DW7" s="78"/>
      <c r="DX7" s="78"/>
      <c r="DY7" s="78"/>
      <c r="DZ7" s="79"/>
      <c r="EA7" s="77">
        <v>2022</v>
      </c>
      <c r="EB7" s="78"/>
      <c r="EC7" s="78"/>
      <c r="ED7" s="78"/>
      <c r="EE7" s="78"/>
      <c r="EF7" s="78"/>
      <c r="EG7" s="78"/>
      <c r="EH7" s="78"/>
      <c r="EI7" s="78"/>
      <c r="EJ7" s="78"/>
      <c r="EK7" s="79"/>
      <c r="EL7" s="77">
        <v>2023</v>
      </c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92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4"/>
    </row>
    <row r="8" spans="1:168" ht="16.5" customHeight="1" x14ac:dyDescent="0.25">
      <c r="A8" s="77">
        <v>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9"/>
      <c r="BH8" s="80">
        <v>2</v>
      </c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2"/>
      <c r="BX8" s="77">
        <v>5</v>
      </c>
      <c r="BY8" s="78"/>
      <c r="BZ8" s="78"/>
      <c r="CA8" s="78"/>
      <c r="CB8" s="78"/>
      <c r="CC8" s="78"/>
      <c r="CD8" s="78"/>
      <c r="CE8" s="78"/>
      <c r="CF8" s="78"/>
      <c r="CG8" s="78"/>
      <c r="CH8" s="79"/>
      <c r="CI8" s="77">
        <v>6</v>
      </c>
      <c r="CJ8" s="78"/>
      <c r="CK8" s="78"/>
      <c r="CL8" s="78"/>
      <c r="CM8" s="78"/>
      <c r="CN8" s="78"/>
      <c r="CO8" s="78"/>
      <c r="CP8" s="78"/>
      <c r="CQ8" s="78"/>
      <c r="CR8" s="78"/>
      <c r="CS8" s="79"/>
      <c r="CT8" s="77">
        <v>7</v>
      </c>
      <c r="CU8" s="78"/>
      <c r="CV8" s="78"/>
      <c r="CW8" s="78"/>
      <c r="CX8" s="78"/>
      <c r="CY8" s="78"/>
      <c r="CZ8" s="78"/>
      <c r="DA8" s="78"/>
      <c r="DB8" s="78"/>
      <c r="DC8" s="78"/>
      <c r="DD8" s="79"/>
      <c r="DE8" s="77">
        <v>7</v>
      </c>
      <c r="DF8" s="78"/>
      <c r="DG8" s="78"/>
      <c r="DH8" s="78"/>
      <c r="DI8" s="78"/>
      <c r="DJ8" s="78"/>
      <c r="DK8" s="78"/>
      <c r="DL8" s="78"/>
      <c r="DM8" s="78"/>
      <c r="DN8" s="78"/>
      <c r="DO8" s="79"/>
      <c r="DP8" s="77">
        <v>7</v>
      </c>
      <c r="DQ8" s="78"/>
      <c r="DR8" s="78"/>
      <c r="DS8" s="78"/>
      <c r="DT8" s="78"/>
      <c r="DU8" s="78"/>
      <c r="DV8" s="78"/>
      <c r="DW8" s="78"/>
      <c r="DX8" s="78"/>
      <c r="DY8" s="78"/>
      <c r="DZ8" s="79"/>
      <c r="EA8" s="77">
        <v>8</v>
      </c>
      <c r="EB8" s="78"/>
      <c r="EC8" s="78"/>
      <c r="ED8" s="78"/>
      <c r="EE8" s="78"/>
      <c r="EF8" s="78"/>
      <c r="EG8" s="78"/>
      <c r="EH8" s="78"/>
      <c r="EI8" s="78"/>
      <c r="EJ8" s="78"/>
      <c r="EK8" s="79"/>
      <c r="EL8" s="77">
        <v>9</v>
      </c>
      <c r="EM8" s="78"/>
      <c r="EN8" s="78"/>
      <c r="EO8" s="78"/>
      <c r="EP8" s="78"/>
      <c r="EQ8" s="78"/>
      <c r="ER8" s="78"/>
      <c r="ES8" s="78"/>
      <c r="ET8" s="78"/>
      <c r="EU8" s="78"/>
      <c r="EV8" s="79"/>
      <c r="EW8" s="77">
        <v>10</v>
      </c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9"/>
    </row>
    <row r="9" spans="1:168" ht="15.75" x14ac:dyDescent="0.25">
      <c r="A9" s="34" t="s">
        <v>10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6"/>
    </row>
    <row r="10" spans="1:168" ht="69.75" customHeight="1" x14ac:dyDescent="0.25">
      <c r="A10" s="51" t="s">
        <v>12</v>
      </c>
      <c r="B10" s="52"/>
      <c r="C10" s="52"/>
      <c r="D10" s="52"/>
      <c r="E10" s="52"/>
      <c r="F10" s="52"/>
      <c r="G10" s="53"/>
      <c r="H10" s="10"/>
      <c r="I10" s="56" t="s">
        <v>13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7"/>
      <c r="BH10" s="11"/>
      <c r="BI10" s="49" t="s">
        <v>11</v>
      </c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50"/>
      <c r="BX10" s="34">
        <v>399</v>
      </c>
      <c r="BY10" s="35"/>
      <c r="BZ10" s="35"/>
      <c r="CA10" s="35"/>
      <c r="CB10" s="35"/>
      <c r="CC10" s="35"/>
      <c r="CD10" s="35"/>
      <c r="CE10" s="35"/>
      <c r="CF10" s="35"/>
      <c r="CG10" s="35"/>
      <c r="CH10" s="36"/>
      <c r="CI10" s="34">
        <f>ROUND(2054/(58246/10000),0)</f>
        <v>353</v>
      </c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4">
        <v>382</v>
      </c>
      <c r="CU10" s="35"/>
      <c r="CV10" s="35"/>
      <c r="CW10" s="35"/>
      <c r="CX10" s="35"/>
      <c r="CY10" s="35"/>
      <c r="CZ10" s="35"/>
      <c r="DA10" s="35"/>
      <c r="DB10" s="35"/>
      <c r="DC10" s="35"/>
      <c r="DD10" s="36"/>
      <c r="DE10" s="34">
        <v>496</v>
      </c>
      <c r="DF10" s="35"/>
      <c r="DG10" s="35"/>
      <c r="DH10" s="35"/>
      <c r="DI10" s="35"/>
      <c r="DJ10" s="35"/>
      <c r="DK10" s="35"/>
      <c r="DL10" s="35"/>
      <c r="DM10" s="35"/>
      <c r="DN10" s="35"/>
      <c r="DO10" s="36"/>
      <c r="DP10" s="34">
        <f>DE10+5</f>
        <v>501</v>
      </c>
      <c r="DQ10" s="35"/>
      <c r="DR10" s="35"/>
      <c r="DS10" s="35"/>
      <c r="DT10" s="35"/>
      <c r="DU10" s="35"/>
      <c r="DV10" s="35"/>
      <c r="DW10" s="35"/>
      <c r="DX10" s="35"/>
      <c r="DY10" s="35"/>
      <c r="DZ10" s="36"/>
      <c r="EA10" s="34">
        <f t="shared" ref="EA10" si="0">DP10+5</f>
        <v>506</v>
      </c>
      <c r="EB10" s="35"/>
      <c r="EC10" s="35"/>
      <c r="ED10" s="35"/>
      <c r="EE10" s="35"/>
      <c r="EF10" s="35"/>
      <c r="EG10" s="35"/>
      <c r="EH10" s="35"/>
      <c r="EI10" s="35"/>
      <c r="EJ10" s="35"/>
      <c r="EK10" s="36"/>
      <c r="EL10" s="34">
        <f t="shared" ref="EL10" si="1">EA10+5</f>
        <v>511</v>
      </c>
      <c r="EM10" s="35"/>
      <c r="EN10" s="35"/>
      <c r="EO10" s="35"/>
      <c r="EP10" s="35"/>
      <c r="EQ10" s="35"/>
      <c r="ER10" s="35"/>
      <c r="ES10" s="35"/>
      <c r="ET10" s="35"/>
      <c r="EU10" s="35"/>
      <c r="EV10" s="36"/>
      <c r="EW10" s="71" t="s">
        <v>180</v>
      </c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3"/>
    </row>
    <row r="11" spans="1:168" ht="100.5" customHeight="1" x14ac:dyDescent="0.25">
      <c r="A11" s="51" t="s">
        <v>14</v>
      </c>
      <c r="B11" s="52"/>
      <c r="C11" s="52"/>
      <c r="D11" s="52"/>
      <c r="E11" s="52"/>
      <c r="F11" s="52"/>
      <c r="G11" s="53"/>
      <c r="H11" s="10"/>
      <c r="I11" s="56" t="s">
        <v>16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7"/>
      <c r="BH11" s="11"/>
      <c r="BI11" s="49" t="s">
        <v>15</v>
      </c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50"/>
      <c r="BX11" s="34">
        <v>64.099999999999994</v>
      </c>
      <c r="BY11" s="35"/>
      <c r="BZ11" s="35"/>
      <c r="CA11" s="35"/>
      <c r="CB11" s="35"/>
      <c r="CC11" s="35"/>
      <c r="CD11" s="35"/>
      <c r="CE11" s="35"/>
      <c r="CF11" s="35"/>
      <c r="CG11" s="35"/>
      <c r="CH11" s="36"/>
      <c r="CI11" s="34">
        <v>48</v>
      </c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4">
        <v>51.5</v>
      </c>
      <c r="CU11" s="35"/>
      <c r="CV11" s="35"/>
      <c r="CW11" s="35"/>
      <c r="CX11" s="35"/>
      <c r="CY11" s="35"/>
      <c r="CZ11" s="35"/>
      <c r="DA11" s="35"/>
      <c r="DB11" s="35"/>
      <c r="DC11" s="35"/>
      <c r="DD11" s="36"/>
      <c r="DE11" s="34">
        <v>52</v>
      </c>
      <c r="DF11" s="35"/>
      <c r="DG11" s="35"/>
      <c r="DH11" s="35"/>
      <c r="DI11" s="35"/>
      <c r="DJ11" s="35"/>
      <c r="DK11" s="35"/>
      <c r="DL11" s="35"/>
      <c r="DM11" s="35"/>
      <c r="DN11" s="35"/>
      <c r="DO11" s="36"/>
      <c r="DP11" s="34">
        <v>52.5</v>
      </c>
      <c r="DQ11" s="35"/>
      <c r="DR11" s="35"/>
      <c r="DS11" s="35"/>
      <c r="DT11" s="35"/>
      <c r="DU11" s="35"/>
      <c r="DV11" s="35"/>
      <c r="DW11" s="35"/>
      <c r="DX11" s="35"/>
      <c r="DY11" s="35"/>
      <c r="DZ11" s="36"/>
      <c r="EA11" s="34">
        <v>53</v>
      </c>
      <c r="EB11" s="35"/>
      <c r="EC11" s="35"/>
      <c r="ED11" s="35"/>
      <c r="EE11" s="35"/>
      <c r="EF11" s="35"/>
      <c r="EG11" s="35"/>
      <c r="EH11" s="35"/>
      <c r="EI11" s="35"/>
      <c r="EJ11" s="35"/>
      <c r="EK11" s="36"/>
      <c r="EL11" s="34">
        <v>53.5</v>
      </c>
      <c r="EM11" s="35"/>
      <c r="EN11" s="35"/>
      <c r="EO11" s="35"/>
      <c r="EP11" s="35"/>
      <c r="EQ11" s="35"/>
      <c r="ER11" s="35"/>
      <c r="ES11" s="35"/>
      <c r="ET11" s="35"/>
      <c r="EU11" s="35"/>
      <c r="EV11" s="36"/>
      <c r="EW11" s="71" t="s">
        <v>181</v>
      </c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3"/>
    </row>
    <row r="12" spans="1:168" ht="56.25" customHeight="1" x14ac:dyDescent="0.25">
      <c r="A12" s="51" t="s">
        <v>19</v>
      </c>
      <c r="B12" s="52"/>
      <c r="C12" s="52"/>
      <c r="D12" s="52"/>
      <c r="E12" s="52"/>
      <c r="F12" s="52"/>
      <c r="G12" s="53"/>
      <c r="H12" s="10"/>
      <c r="I12" s="56" t="s">
        <v>40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7"/>
      <c r="BH12" s="11"/>
      <c r="BI12" s="49" t="s">
        <v>20</v>
      </c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50"/>
      <c r="BX12" s="43">
        <v>9808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5"/>
      <c r="CI12" s="43">
        <v>10663</v>
      </c>
      <c r="CJ12" s="44"/>
      <c r="CK12" s="44"/>
      <c r="CL12" s="44"/>
      <c r="CM12" s="44"/>
      <c r="CN12" s="44"/>
      <c r="CO12" s="44"/>
      <c r="CP12" s="44"/>
      <c r="CQ12" s="44"/>
      <c r="CR12" s="44"/>
      <c r="CS12" s="45"/>
      <c r="CT12" s="43">
        <v>8850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5"/>
      <c r="DE12" s="43">
        <v>8025</v>
      </c>
      <c r="DF12" s="44"/>
      <c r="DG12" s="44"/>
      <c r="DH12" s="44"/>
      <c r="DI12" s="44"/>
      <c r="DJ12" s="44"/>
      <c r="DK12" s="44"/>
      <c r="DL12" s="44"/>
      <c r="DM12" s="44"/>
      <c r="DN12" s="44"/>
      <c r="DO12" s="45"/>
      <c r="DP12" s="43">
        <f>ROUND(DE12*1.0025,0)</f>
        <v>8045</v>
      </c>
      <c r="DQ12" s="44"/>
      <c r="DR12" s="44"/>
      <c r="DS12" s="44"/>
      <c r="DT12" s="44"/>
      <c r="DU12" s="44"/>
      <c r="DV12" s="44"/>
      <c r="DW12" s="44"/>
      <c r="DX12" s="44"/>
      <c r="DY12" s="44"/>
      <c r="DZ12" s="45"/>
      <c r="EA12" s="43">
        <f>ROUND(DP12*1.0025,0)</f>
        <v>8065</v>
      </c>
      <c r="EB12" s="44"/>
      <c r="EC12" s="44"/>
      <c r="ED12" s="44"/>
      <c r="EE12" s="44"/>
      <c r="EF12" s="44"/>
      <c r="EG12" s="44"/>
      <c r="EH12" s="44"/>
      <c r="EI12" s="44"/>
      <c r="EJ12" s="44"/>
      <c r="EK12" s="45"/>
      <c r="EL12" s="43">
        <f>ROUND(EA12*1.0025,0)</f>
        <v>8085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5"/>
      <c r="EW12" s="74" t="s">
        <v>182</v>
      </c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6"/>
    </row>
    <row r="13" spans="1:168" ht="84" customHeight="1" x14ac:dyDescent="0.25">
      <c r="A13" s="51" t="s">
        <v>21</v>
      </c>
      <c r="B13" s="52"/>
      <c r="C13" s="52"/>
      <c r="D13" s="52"/>
      <c r="E13" s="52"/>
      <c r="F13" s="52"/>
      <c r="G13" s="53"/>
      <c r="H13" s="10"/>
      <c r="I13" s="56" t="s">
        <v>22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11"/>
      <c r="BI13" s="49" t="s">
        <v>15</v>
      </c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50"/>
      <c r="BX13" s="34">
        <v>194.5</v>
      </c>
      <c r="BY13" s="35"/>
      <c r="BZ13" s="35"/>
      <c r="CA13" s="35"/>
      <c r="CB13" s="35"/>
      <c r="CC13" s="35"/>
      <c r="CD13" s="35"/>
      <c r="CE13" s="35"/>
      <c r="CF13" s="35"/>
      <c r="CG13" s="35"/>
      <c r="CH13" s="36"/>
      <c r="CI13" s="34">
        <v>194.5</v>
      </c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4">
        <v>194.5</v>
      </c>
      <c r="CU13" s="35"/>
      <c r="CV13" s="35"/>
      <c r="CW13" s="35"/>
      <c r="CX13" s="35"/>
      <c r="CY13" s="35"/>
      <c r="CZ13" s="35"/>
      <c r="DA13" s="35"/>
      <c r="DB13" s="35"/>
      <c r="DC13" s="35"/>
      <c r="DD13" s="36"/>
      <c r="DE13" s="34">
        <v>194.5</v>
      </c>
      <c r="DF13" s="35"/>
      <c r="DG13" s="35"/>
      <c r="DH13" s="35"/>
      <c r="DI13" s="35"/>
      <c r="DJ13" s="35"/>
      <c r="DK13" s="35"/>
      <c r="DL13" s="35"/>
      <c r="DM13" s="35"/>
      <c r="DN13" s="35"/>
      <c r="DO13" s="36"/>
      <c r="DP13" s="34">
        <v>194.6</v>
      </c>
      <c r="DQ13" s="35"/>
      <c r="DR13" s="35"/>
      <c r="DS13" s="35"/>
      <c r="DT13" s="35"/>
      <c r="DU13" s="35"/>
      <c r="DV13" s="35"/>
      <c r="DW13" s="35"/>
      <c r="DX13" s="35"/>
      <c r="DY13" s="35"/>
      <c r="DZ13" s="36"/>
      <c r="EA13" s="34">
        <v>194.7</v>
      </c>
      <c r="EB13" s="35"/>
      <c r="EC13" s="35"/>
      <c r="ED13" s="35"/>
      <c r="EE13" s="35"/>
      <c r="EF13" s="35"/>
      <c r="EG13" s="35"/>
      <c r="EH13" s="35"/>
      <c r="EI13" s="35"/>
      <c r="EJ13" s="35"/>
      <c r="EK13" s="36"/>
      <c r="EL13" s="34">
        <v>194.8</v>
      </c>
      <c r="EM13" s="35"/>
      <c r="EN13" s="35"/>
      <c r="EO13" s="35"/>
      <c r="EP13" s="35"/>
      <c r="EQ13" s="35"/>
      <c r="ER13" s="35"/>
      <c r="ES13" s="35"/>
      <c r="ET13" s="35"/>
      <c r="EU13" s="35"/>
      <c r="EV13" s="36"/>
      <c r="EW13" s="74" t="s">
        <v>157</v>
      </c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6"/>
    </row>
    <row r="14" spans="1:168" ht="33" customHeight="1" x14ac:dyDescent="0.25">
      <c r="A14" s="51" t="s">
        <v>23</v>
      </c>
      <c r="B14" s="52"/>
      <c r="C14" s="52"/>
      <c r="D14" s="52"/>
      <c r="E14" s="52"/>
      <c r="F14" s="52"/>
      <c r="G14" s="53"/>
      <c r="H14" s="10"/>
      <c r="I14" s="56" t="s">
        <v>24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14"/>
      <c r="BI14" s="54" t="s">
        <v>15</v>
      </c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5"/>
      <c r="BX14" s="34" t="s">
        <v>142</v>
      </c>
      <c r="BY14" s="35"/>
      <c r="BZ14" s="35"/>
      <c r="CA14" s="35"/>
      <c r="CB14" s="35"/>
      <c r="CC14" s="35"/>
      <c r="CD14" s="35"/>
      <c r="CE14" s="35"/>
      <c r="CF14" s="35"/>
      <c r="CG14" s="35"/>
      <c r="CH14" s="36"/>
      <c r="CI14" s="34" t="s">
        <v>142</v>
      </c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4" t="s">
        <v>142</v>
      </c>
      <c r="CU14" s="35"/>
      <c r="CV14" s="35"/>
      <c r="CW14" s="35"/>
      <c r="CX14" s="35"/>
      <c r="CY14" s="35"/>
      <c r="CZ14" s="35"/>
      <c r="DA14" s="35"/>
      <c r="DB14" s="35"/>
      <c r="DC14" s="35"/>
      <c r="DD14" s="36"/>
      <c r="DE14" s="34" t="s">
        <v>142</v>
      </c>
      <c r="DF14" s="35"/>
      <c r="DG14" s="35"/>
      <c r="DH14" s="35"/>
      <c r="DI14" s="35"/>
      <c r="DJ14" s="35"/>
      <c r="DK14" s="35"/>
      <c r="DL14" s="35"/>
      <c r="DM14" s="35"/>
      <c r="DN14" s="35"/>
      <c r="DO14" s="36"/>
      <c r="DP14" s="34" t="s">
        <v>142</v>
      </c>
      <c r="DQ14" s="35"/>
      <c r="DR14" s="35"/>
      <c r="DS14" s="35"/>
      <c r="DT14" s="35"/>
      <c r="DU14" s="35"/>
      <c r="DV14" s="35"/>
      <c r="DW14" s="35"/>
      <c r="DX14" s="35"/>
      <c r="DY14" s="35"/>
      <c r="DZ14" s="36"/>
      <c r="EA14" s="34" t="s">
        <v>142</v>
      </c>
      <c r="EB14" s="35"/>
      <c r="EC14" s="35"/>
      <c r="ED14" s="35"/>
      <c r="EE14" s="35"/>
      <c r="EF14" s="35"/>
      <c r="EG14" s="35"/>
      <c r="EH14" s="35"/>
      <c r="EI14" s="35"/>
      <c r="EJ14" s="35"/>
      <c r="EK14" s="36"/>
      <c r="EL14" s="34" t="s">
        <v>142</v>
      </c>
      <c r="EM14" s="35"/>
      <c r="EN14" s="35"/>
      <c r="EO14" s="35"/>
      <c r="EP14" s="35"/>
      <c r="EQ14" s="35"/>
      <c r="ER14" s="35"/>
      <c r="ES14" s="35"/>
      <c r="ET14" s="35"/>
      <c r="EU14" s="35"/>
      <c r="EV14" s="36"/>
      <c r="EW14" s="70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7"/>
    </row>
    <row r="15" spans="1:168" ht="104.25" customHeight="1" x14ac:dyDescent="0.25">
      <c r="A15" s="51" t="s">
        <v>25</v>
      </c>
      <c r="B15" s="52"/>
      <c r="C15" s="52"/>
      <c r="D15" s="52"/>
      <c r="E15" s="52"/>
      <c r="F15" s="52"/>
      <c r="G15" s="53"/>
      <c r="H15" s="10"/>
      <c r="I15" s="56" t="s">
        <v>26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7"/>
      <c r="BH15" s="14"/>
      <c r="BI15" s="54" t="s">
        <v>15</v>
      </c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5"/>
      <c r="BX15" s="46">
        <v>49.9</v>
      </c>
      <c r="BY15" s="47"/>
      <c r="BZ15" s="47"/>
      <c r="CA15" s="47"/>
      <c r="CB15" s="47"/>
      <c r="CC15" s="47"/>
      <c r="CD15" s="47"/>
      <c r="CE15" s="47"/>
      <c r="CF15" s="47"/>
      <c r="CG15" s="47"/>
      <c r="CH15" s="48"/>
      <c r="CI15" s="46">
        <v>44.8</v>
      </c>
      <c r="CJ15" s="47"/>
      <c r="CK15" s="47"/>
      <c r="CL15" s="47"/>
      <c r="CM15" s="47"/>
      <c r="CN15" s="47"/>
      <c r="CO15" s="47"/>
      <c r="CP15" s="47"/>
      <c r="CQ15" s="47"/>
      <c r="CR15" s="47"/>
      <c r="CS15" s="48"/>
      <c r="CT15" s="46">
        <f>ROUND(60.873/154.047*100,2)</f>
        <v>39.520000000000003</v>
      </c>
      <c r="CU15" s="47"/>
      <c r="CV15" s="47"/>
      <c r="CW15" s="47"/>
      <c r="CX15" s="47"/>
      <c r="CY15" s="47"/>
      <c r="CZ15" s="47"/>
      <c r="DA15" s="47"/>
      <c r="DB15" s="47"/>
      <c r="DC15" s="47"/>
      <c r="DD15" s="48"/>
      <c r="DE15" s="46">
        <f>ROUND(55.1/157.279*100,2)</f>
        <v>35.03</v>
      </c>
      <c r="DF15" s="47"/>
      <c r="DG15" s="47"/>
      <c r="DH15" s="47"/>
      <c r="DI15" s="47"/>
      <c r="DJ15" s="47"/>
      <c r="DK15" s="47"/>
      <c r="DL15" s="47"/>
      <c r="DM15" s="47"/>
      <c r="DN15" s="47"/>
      <c r="DO15" s="48"/>
      <c r="DP15" s="46">
        <v>35</v>
      </c>
      <c r="DQ15" s="47"/>
      <c r="DR15" s="47"/>
      <c r="DS15" s="47"/>
      <c r="DT15" s="47"/>
      <c r="DU15" s="47"/>
      <c r="DV15" s="47"/>
      <c r="DW15" s="47"/>
      <c r="DX15" s="47"/>
      <c r="DY15" s="47"/>
      <c r="DZ15" s="48"/>
      <c r="EA15" s="46">
        <v>30</v>
      </c>
      <c r="EB15" s="47"/>
      <c r="EC15" s="47"/>
      <c r="ED15" s="47"/>
      <c r="EE15" s="47"/>
      <c r="EF15" s="47"/>
      <c r="EG15" s="47"/>
      <c r="EH15" s="47"/>
      <c r="EI15" s="47"/>
      <c r="EJ15" s="47"/>
      <c r="EK15" s="48"/>
      <c r="EL15" s="46">
        <v>25</v>
      </c>
      <c r="EM15" s="47"/>
      <c r="EN15" s="47"/>
      <c r="EO15" s="47"/>
      <c r="EP15" s="47"/>
      <c r="EQ15" s="47"/>
      <c r="ER15" s="47"/>
      <c r="ES15" s="47"/>
      <c r="ET15" s="47"/>
      <c r="EU15" s="47"/>
      <c r="EV15" s="48"/>
      <c r="EW15" s="74" t="s">
        <v>158</v>
      </c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6"/>
    </row>
    <row r="16" spans="1:168" ht="126.75" customHeight="1" x14ac:dyDescent="0.25">
      <c r="A16" s="51" t="s">
        <v>27</v>
      </c>
      <c r="B16" s="52"/>
      <c r="C16" s="52"/>
      <c r="D16" s="52"/>
      <c r="E16" s="52"/>
      <c r="F16" s="52"/>
      <c r="G16" s="53"/>
      <c r="H16" s="10"/>
      <c r="I16" s="56" t="s">
        <v>28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7"/>
      <c r="BH16" s="11"/>
      <c r="BI16" s="49" t="s">
        <v>15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0"/>
      <c r="BX16" s="34">
        <v>0</v>
      </c>
      <c r="BY16" s="35"/>
      <c r="BZ16" s="35"/>
      <c r="CA16" s="35"/>
      <c r="CB16" s="35"/>
      <c r="CC16" s="35"/>
      <c r="CD16" s="35"/>
      <c r="CE16" s="35"/>
      <c r="CF16" s="35"/>
      <c r="CG16" s="35"/>
      <c r="CH16" s="36"/>
      <c r="CI16" s="34">
        <v>0</v>
      </c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4">
        <v>0</v>
      </c>
      <c r="CU16" s="35"/>
      <c r="CV16" s="35"/>
      <c r="CW16" s="35"/>
      <c r="CX16" s="35"/>
      <c r="CY16" s="35"/>
      <c r="CZ16" s="35"/>
      <c r="DA16" s="35"/>
      <c r="DB16" s="35"/>
      <c r="DC16" s="35"/>
      <c r="DD16" s="36"/>
      <c r="DE16" s="34">
        <v>0</v>
      </c>
      <c r="DF16" s="35"/>
      <c r="DG16" s="35"/>
      <c r="DH16" s="35"/>
      <c r="DI16" s="35"/>
      <c r="DJ16" s="35"/>
      <c r="DK16" s="35"/>
      <c r="DL16" s="35"/>
      <c r="DM16" s="35"/>
      <c r="DN16" s="35"/>
      <c r="DO16" s="36"/>
      <c r="DP16" s="34">
        <v>0</v>
      </c>
      <c r="DQ16" s="35"/>
      <c r="DR16" s="35"/>
      <c r="DS16" s="35"/>
      <c r="DT16" s="35"/>
      <c r="DU16" s="35"/>
      <c r="DV16" s="35"/>
      <c r="DW16" s="35"/>
      <c r="DX16" s="35"/>
      <c r="DY16" s="35"/>
      <c r="DZ16" s="36"/>
      <c r="EA16" s="34">
        <v>0</v>
      </c>
      <c r="EB16" s="35"/>
      <c r="EC16" s="35"/>
      <c r="ED16" s="35"/>
      <c r="EE16" s="35"/>
      <c r="EF16" s="35"/>
      <c r="EG16" s="35"/>
      <c r="EH16" s="35"/>
      <c r="EI16" s="35"/>
      <c r="EJ16" s="35"/>
      <c r="EK16" s="36"/>
      <c r="EL16" s="34">
        <v>0</v>
      </c>
      <c r="EM16" s="35"/>
      <c r="EN16" s="35"/>
      <c r="EO16" s="35"/>
      <c r="EP16" s="35"/>
      <c r="EQ16" s="35"/>
      <c r="ER16" s="35"/>
      <c r="ES16" s="35"/>
      <c r="ET16" s="35"/>
      <c r="EU16" s="35"/>
      <c r="EV16" s="36"/>
      <c r="EW16" s="70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7"/>
    </row>
    <row r="17" spans="1:168" ht="33" customHeight="1" x14ac:dyDescent="0.25">
      <c r="A17" s="61" t="s">
        <v>29</v>
      </c>
      <c r="B17" s="62"/>
      <c r="C17" s="62"/>
      <c r="D17" s="62"/>
      <c r="E17" s="62"/>
      <c r="F17" s="62"/>
      <c r="G17" s="63"/>
      <c r="H17" s="10"/>
      <c r="I17" s="56" t="s">
        <v>30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7"/>
      <c r="BH17" s="11"/>
      <c r="BI17" s="49" t="s">
        <v>20</v>
      </c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50"/>
      <c r="BX17" s="34" t="s">
        <v>143</v>
      </c>
      <c r="BY17" s="35"/>
      <c r="BZ17" s="35"/>
      <c r="CA17" s="35"/>
      <c r="CB17" s="35"/>
      <c r="CC17" s="35"/>
      <c r="CD17" s="35"/>
      <c r="CE17" s="35"/>
      <c r="CF17" s="35"/>
      <c r="CG17" s="35"/>
      <c r="CH17" s="36"/>
      <c r="CI17" s="34" t="s">
        <v>143</v>
      </c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4" t="s">
        <v>143</v>
      </c>
      <c r="CU17" s="35"/>
      <c r="CV17" s="35"/>
      <c r="CW17" s="35"/>
      <c r="CX17" s="35"/>
      <c r="CY17" s="35"/>
      <c r="CZ17" s="35"/>
      <c r="DA17" s="35"/>
      <c r="DB17" s="35"/>
      <c r="DC17" s="35"/>
      <c r="DD17" s="36"/>
      <c r="DE17" s="34" t="s">
        <v>143</v>
      </c>
      <c r="DF17" s="35"/>
      <c r="DG17" s="35"/>
      <c r="DH17" s="35"/>
      <c r="DI17" s="35"/>
      <c r="DJ17" s="35"/>
      <c r="DK17" s="35"/>
      <c r="DL17" s="35"/>
      <c r="DM17" s="35"/>
      <c r="DN17" s="35"/>
      <c r="DO17" s="36"/>
      <c r="DP17" s="34" t="s">
        <v>143</v>
      </c>
      <c r="DQ17" s="35"/>
      <c r="DR17" s="35"/>
      <c r="DS17" s="35"/>
      <c r="DT17" s="35"/>
      <c r="DU17" s="35"/>
      <c r="DV17" s="35"/>
      <c r="DW17" s="35"/>
      <c r="DX17" s="35"/>
      <c r="DY17" s="35"/>
      <c r="DZ17" s="36"/>
      <c r="EA17" s="34" t="s">
        <v>143</v>
      </c>
      <c r="EB17" s="35"/>
      <c r="EC17" s="35"/>
      <c r="ED17" s="35"/>
      <c r="EE17" s="35"/>
      <c r="EF17" s="35"/>
      <c r="EG17" s="35"/>
      <c r="EH17" s="35"/>
      <c r="EI17" s="35"/>
      <c r="EJ17" s="35"/>
      <c r="EK17" s="36"/>
      <c r="EL17" s="34" t="s">
        <v>143</v>
      </c>
      <c r="EM17" s="35"/>
      <c r="EN17" s="35"/>
      <c r="EO17" s="35"/>
      <c r="EP17" s="35"/>
      <c r="EQ17" s="35"/>
      <c r="ER17" s="35"/>
      <c r="ES17" s="35"/>
      <c r="ET17" s="35"/>
      <c r="EU17" s="35"/>
      <c r="EV17" s="36"/>
      <c r="EW17" s="70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7"/>
    </row>
    <row r="18" spans="1:168" ht="36" customHeight="1" x14ac:dyDescent="0.25">
      <c r="A18" s="64"/>
      <c r="B18" s="65"/>
      <c r="C18" s="65"/>
      <c r="D18" s="65"/>
      <c r="E18" s="65"/>
      <c r="F18" s="65"/>
      <c r="G18" s="66"/>
      <c r="H18" s="15"/>
      <c r="I18" s="83" t="s">
        <v>32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4"/>
      <c r="BH18" s="14"/>
      <c r="BI18" s="54" t="s">
        <v>20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5"/>
      <c r="BX18" s="34">
        <v>27954.400000000001</v>
      </c>
      <c r="BY18" s="35"/>
      <c r="BZ18" s="35"/>
      <c r="CA18" s="35"/>
      <c r="CB18" s="35"/>
      <c r="CC18" s="35"/>
      <c r="CD18" s="35"/>
      <c r="CE18" s="35"/>
      <c r="CF18" s="35"/>
      <c r="CG18" s="35"/>
      <c r="CH18" s="36"/>
      <c r="CI18" s="58">
        <v>31308</v>
      </c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34">
        <v>32962.300000000003</v>
      </c>
      <c r="CU18" s="35"/>
      <c r="CV18" s="35"/>
      <c r="CW18" s="35"/>
      <c r="CX18" s="35"/>
      <c r="CY18" s="35"/>
      <c r="CZ18" s="35"/>
      <c r="DA18" s="35"/>
      <c r="DB18" s="35"/>
      <c r="DC18" s="35"/>
      <c r="DD18" s="36"/>
      <c r="DE18" s="34">
        <v>34913</v>
      </c>
      <c r="DF18" s="35"/>
      <c r="DG18" s="35"/>
      <c r="DH18" s="35"/>
      <c r="DI18" s="35"/>
      <c r="DJ18" s="35"/>
      <c r="DK18" s="35"/>
      <c r="DL18" s="35"/>
      <c r="DM18" s="35"/>
      <c r="DN18" s="35"/>
      <c r="DO18" s="36"/>
      <c r="DP18" s="34">
        <f>ROUND(DE18*1.0025,0)</f>
        <v>35000</v>
      </c>
      <c r="DQ18" s="35"/>
      <c r="DR18" s="35"/>
      <c r="DS18" s="35"/>
      <c r="DT18" s="35"/>
      <c r="DU18" s="35"/>
      <c r="DV18" s="35"/>
      <c r="DW18" s="35"/>
      <c r="DX18" s="35"/>
      <c r="DY18" s="35"/>
      <c r="DZ18" s="36"/>
      <c r="EA18" s="34">
        <f>ROUND(DP18*1.0025,0)</f>
        <v>35088</v>
      </c>
      <c r="EB18" s="35"/>
      <c r="EC18" s="35"/>
      <c r="ED18" s="35"/>
      <c r="EE18" s="35"/>
      <c r="EF18" s="35"/>
      <c r="EG18" s="35"/>
      <c r="EH18" s="35"/>
      <c r="EI18" s="35"/>
      <c r="EJ18" s="35"/>
      <c r="EK18" s="36"/>
      <c r="EL18" s="34">
        <f>ROUND(EA18*1.0025,0)</f>
        <v>35176</v>
      </c>
      <c r="EM18" s="35"/>
      <c r="EN18" s="35"/>
      <c r="EO18" s="35"/>
      <c r="EP18" s="35"/>
      <c r="EQ18" s="35"/>
      <c r="ER18" s="35"/>
      <c r="ES18" s="35"/>
      <c r="ET18" s="35"/>
      <c r="EU18" s="35"/>
      <c r="EV18" s="36"/>
      <c r="EW18" s="70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7"/>
    </row>
    <row r="19" spans="1:168" ht="33" customHeight="1" x14ac:dyDescent="0.25">
      <c r="A19" s="64"/>
      <c r="B19" s="65"/>
      <c r="C19" s="65"/>
      <c r="D19" s="65"/>
      <c r="E19" s="65"/>
      <c r="F19" s="65"/>
      <c r="G19" s="66"/>
      <c r="H19" s="10"/>
      <c r="I19" s="56" t="s">
        <v>34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7"/>
      <c r="BH19" s="14"/>
      <c r="BI19" s="54" t="s">
        <v>20</v>
      </c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5"/>
      <c r="BX19" s="34" t="s">
        <v>142</v>
      </c>
      <c r="BY19" s="35"/>
      <c r="BZ19" s="35"/>
      <c r="CA19" s="35"/>
      <c r="CB19" s="35"/>
      <c r="CC19" s="35"/>
      <c r="CD19" s="35"/>
      <c r="CE19" s="35"/>
      <c r="CF19" s="35"/>
      <c r="CG19" s="35"/>
      <c r="CH19" s="36"/>
      <c r="CI19" s="34" t="s">
        <v>142</v>
      </c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4" t="s">
        <v>142</v>
      </c>
      <c r="CU19" s="35"/>
      <c r="CV19" s="35"/>
      <c r="CW19" s="35"/>
      <c r="CX19" s="35"/>
      <c r="CY19" s="35"/>
      <c r="CZ19" s="35"/>
      <c r="DA19" s="35"/>
      <c r="DB19" s="35"/>
      <c r="DC19" s="35"/>
      <c r="DD19" s="36"/>
      <c r="DE19" s="34" t="s">
        <v>142</v>
      </c>
      <c r="DF19" s="35"/>
      <c r="DG19" s="35"/>
      <c r="DH19" s="35"/>
      <c r="DI19" s="35"/>
      <c r="DJ19" s="35"/>
      <c r="DK19" s="35"/>
      <c r="DL19" s="35"/>
      <c r="DM19" s="35"/>
      <c r="DN19" s="35"/>
      <c r="DO19" s="36"/>
      <c r="DP19" s="34" t="s">
        <v>142</v>
      </c>
      <c r="DQ19" s="35"/>
      <c r="DR19" s="35"/>
      <c r="DS19" s="35"/>
      <c r="DT19" s="35"/>
      <c r="DU19" s="35"/>
      <c r="DV19" s="35"/>
      <c r="DW19" s="35"/>
      <c r="DX19" s="35"/>
      <c r="DY19" s="35"/>
      <c r="DZ19" s="36"/>
      <c r="EA19" s="34" t="s">
        <v>142</v>
      </c>
      <c r="EB19" s="35"/>
      <c r="EC19" s="35"/>
      <c r="ED19" s="35"/>
      <c r="EE19" s="35"/>
      <c r="EF19" s="35"/>
      <c r="EG19" s="35"/>
      <c r="EH19" s="35"/>
      <c r="EI19" s="35"/>
      <c r="EJ19" s="35"/>
      <c r="EK19" s="36"/>
      <c r="EL19" s="34" t="s">
        <v>142</v>
      </c>
      <c r="EM19" s="35"/>
      <c r="EN19" s="35"/>
      <c r="EO19" s="35"/>
      <c r="EP19" s="35"/>
      <c r="EQ19" s="35"/>
      <c r="ER19" s="35"/>
      <c r="ES19" s="35"/>
      <c r="ET19" s="35"/>
      <c r="EU19" s="35"/>
      <c r="EV19" s="36"/>
      <c r="EW19" s="70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7"/>
    </row>
    <row r="20" spans="1:168" ht="33" customHeight="1" x14ac:dyDescent="0.25">
      <c r="A20" s="64"/>
      <c r="B20" s="65"/>
      <c r="C20" s="65"/>
      <c r="D20" s="65"/>
      <c r="E20" s="65"/>
      <c r="F20" s="65"/>
      <c r="G20" s="66"/>
      <c r="H20" s="10"/>
      <c r="I20" s="56" t="s">
        <v>35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7"/>
      <c r="BH20" s="14"/>
      <c r="BI20" s="54" t="s">
        <v>20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5"/>
      <c r="BX20" s="34" t="s">
        <v>142</v>
      </c>
      <c r="BY20" s="35"/>
      <c r="BZ20" s="35"/>
      <c r="CA20" s="35"/>
      <c r="CB20" s="35"/>
      <c r="CC20" s="35"/>
      <c r="CD20" s="35"/>
      <c r="CE20" s="35"/>
      <c r="CF20" s="35"/>
      <c r="CG20" s="35"/>
      <c r="CH20" s="36"/>
      <c r="CI20" s="34" t="s">
        <v>142</v>
      </c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4" t="s">
        <v>142</v>
      </c>
      <c r="CU20" s="35"/>
      <c r="CV20" s="35"/>
      <c r="CW20" s="35"/>
      <c r="CX20" s="35"/>
      <c r="CY20" s="35"/>
      <c r="CZ20" s="35"/>
      <c r="DA20" s="35"/>
      <c r="DB20" s="35"/>
      <c r="DC20" s="35"/>
      <c r="DD20" s="36"/>
      <c r="DE20" s="34" t="s">
        <v>142</v>
      </c>
      <c r="DF20" s="35"/>
      <c r="DG20" s="35"/>
      <c r="DH20" s="35"/>
      <c r="DI20" s="35"/>
      <c r="DJ20" s="35"/>
      <c r="DK20" s="35"/>
      <c r="DL20" s="35"/>
      <c r="DM20" s="35"/>
      <c r="DN20" s="35"/>
      <c r="DO20" s="36"/>
      <c r="DP20" s="34" t="s">
        <v>142</v>
      </c>
      <c r="DQ20" s="35"/>
      <c r="DR20" s="35"/>
      <c r="DS20" s="35"/>
      <c r="DT20" s="35"/>
      <c r="DU20" s="35"/>
      <c r="DV20" s="35"/>
      <c r="DW20" s="35"/>
      <c r="DX20" s="35"/>
      <c r="DY20" s="35"/>
      <c r="DZ20" s="36"/>
      <c r="EA20" s="34" t="s">
        <v>142</v>
      </c>
      <c r="EB20" s="35"/>
      <c r="EC20" s="35"/>
      <c r="ED20" s="35"/>
      <c r="EE20" s="35"/>
      <c r="EF20" s="35"/>
      <c r="EG20" s="35"/>
      <c r="EH20" s="35"/>
      <c r="EI20" s="35"/>
      <c r="EJ20" s="35"/>
      <c r="EK20" s="36"/>
      <c r="EL20" s="34" t="s">
        <v>142</v>
      </c>
      <c r="EM20" s="35"/>
      <c r="EN20" s="35"/>
      <c r="EO20" s="35"/>
      <c r="EP20" s="35"/>
      <c r="EQ20" s="35"/>
      <c r="ER20" s="35"/>
      <c r="ES20" s="35"/>
      <c r="ET20" s="35"/>
      <c r="EU20" s="35"/>
      <c r="EV20" s="36"/>
      <c r="EW20" s="70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7"/>
    </row>
    <row r="21" spans="1:168" ht="33" customHeight="1" x14ac:dyDescent="0.25">
      <c r="A21" s="64"/>
      <c r="B21" s="65"/>
      <c r="C21" s="65"/>
      <c r="D21" s="65"/>
      <c r="E21" s="65"/>
      <c r="F21" s="65"/>
      <c r="G21" s="66"/>
      <c r="H21" s="10"/>
      <c r="I21" s="56" t="s">
        <v>36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7"/>
      <c r="BH21" s="11"/>
      <c r="BI21" s="49" t="s">
        <v>20</v>
      </c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50"/>
      <c r="BX21" s="34" t="s">
        <v>142</v>
      </c>
      <c r="BY21" s="35"/>
      <c r="BZ21" s="35"/>
      <c r="CA21" s="35"/>
      <c r="CB21" s="35"/>
      <c r="CC21" s="35"/>
      <c r="CD21" s="35"/>
      <c r="CE21" s="35"/>
      <c r="CF21" s="35"/>
      <c r="CG21" s="35"/>
      <c r="CH21" s="36"/>
      <c r="CI21" s="34" t="s">
        <v>142</v>
      </c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4" t="s">
        <v>142</v>
      </c>
      <c r="CU21" s="35"/>
      <c r="CV21" s="35"/>
      <c r="CW21" s="35"/>
      <c r="CX21" s="35"/>
      <c r="CY21" s="35"/>
      <c r="CZ21" s="35"/>
      <c r="DA21" s="35"/>
      <c r="DB21" s="35"/>
      <c r="DC21" s="35"/>
      <c r="DD21" s="36"/>
      <c r="DE21" s="34" t="s">
        <v>142</v>
      </c>
      <c r="DF21" s="35"/>
      <c r="DG21" s="35"/>
      <c r="DH21" s="35"/>
      <c r="DI21" s="35"/>
      <c r="DJ21" s="35"/>
      <c r="DK21" s="35"/>
      <c r="DL21" s="35"/>
      <c r="DM21" s="35"/>
      <c r="DN21" s="35"/>
      <c r="DO21" s="36"/>
      <c r="DP21" s="34" t="s">
        <v>142</v>
      </c>
      <c r="DQ21" s="35"/>
      <c r="DR21" s="35"/>
      <c r="DS21" s="35"/>
      <c r="DT21" s="35"/>
      <c r="DU21" s="35"/>
      <c r="DV21" s="35"/>
      <c r="DW21" s="35"/>
      <c r="DX21" s="35"/>
      <c r="DY21" s="35"/>
      <c r="DZ21" s="36"/>
      <c r="EA21" s="34" t="s">
        <v>142</v>
      </c>
      <c r="EB21" s="35"/>
      <c r="EC21" s="35"/>
      <c r="ED21" s="35"/>
      <c r="EE21" s="35"/>
      <c r="EF21" s="35"/>
      <c r="EG21" s="35"/>
      <c r="EH21" s="35"/>
      <c r="EI21" s="35"/>
      <c r="EJ21" s="35"/>
      <c r="EK21" s="36"/>
      <c r="EL21" s="34" t="s">
        <v>142</v>
      </c>
      <c r="EM21" s="35"/>
      <c r="EN21" s="35"/>
      <c r="EO21" s="35"/>
      <c r="EP21" s="35"/>
      <c r="EQ21" s="35"/>
      <c r="ER21" s="35"/>
      <c r="ES21" s="35"/>
      <c r="ET21" s="35"/>
      <c r="EU21" s="35"/>
      <c r="EV21" s="36"/>
      <c r="EW21" s="70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7"/>
    </row>
    <row r="22" spans="1:168" ht="31.5" customHeight="1" x14ac:dyDescent="0.25">
      <c r="A22" s="64"/>
      <c r="B22" s="65"/>
      <c r="C22" s="65"/>
      <c r="D22" s="65"/>
      <c r="E22" s="65"/>
      <c r="F22" s="65"/>
      <c r="G22" s="66"/>
      <c r="H22" s="10"/>
      <c r="I22" s="56" t="s">
        <v>37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7"/>
      <c r="BH22" s="14"/>
      <c r="BI22" s="54" t="s">
        <v>20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5"/>
      <c r="BX22" s="43">
        <v>24769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5"/>
      <c r="CI22" s="43">
        <f>ROUND(62504.3/180.5/12*1000,0)</f>
        <v>28857</v>
      </c>
      <c r="CJ22" s="44"/>
      <c r="CK22" s="44"/>
      <c r="CL22" s="44"/>
      <c r="CM22" s="44"/>
      <c r="CN22" s="44"/>
      <c r="CO22" s="44"/>
      <c r="CP22" s="44"/>
      <c r="CQ22" s="44"/>
      <c r="CR22" s="44"/>
      <c r="CS22" s="45"/>
      <c r="CT22" s="43">
        <f>ROUND(66546.9/180.5/12*1000,0)</f>
        <v>30723</v>
      </c>
      <c r="CU22" s="44"/>
      <c r="CV22" s="44"/>
      <c r="CW22" s="44"/>
      <c r="CX22" s="44"/>
      <c r="CY22" s="44"/>
      <c r="CZ22" s="44"/>
      <c r="DA22" s="44"/>
      <c r="DB22" s="44"/>
      <c r="DC22" s="44"/>
      <c r="DD22" s="45"/>
      <c r="DE22" s="43">
        <f>ROUND(64754.7/181.3/12*1000,0)</f>
        <v>29764</v>
      </c>
      <c r="DF22" s="44"/>
      <c r="DG22" s="44"/>
      <c r="DH22" s="44"/>
      <c r="DI22" s="44"/>
      <c r="DJ22" s="44"/>
      <c r="DK22" s="44"/>
      <c r="DL22" s="44"/>
      <c r="DM22" s="44"/>
      <c r="DN22" s="44"/>
      <c r="DO22" s="45"/>
      <c r="DP22" s="43">
        <f>ROUND(DE22*1.05,0)</f>
        <v>31252</v>
      </c>
      <c r="DQ22" s="44"/>
      <c r="DR22" s="44"/>
      <c r="DS22" s="44"/>
      <c r="DT22" s="44"/>
      <c r="DU22" s="44"/>
      <c r="DV22" s="44"/>
      <c r="DW22" s="44"/>
      <c r="DX22" s="44"/>
      <c r="DY22" s="44"/>
      <c r="DZ22" s="45"/>
      <c r="EA22" s="43">
        <f t="shared" ref="EA22" si="2">ROUND(DP22*1.05,0)</f>
        <v>32815</v>
      </c>
      <c r="EB22" s="44"/>
      <c r="EC22" s="44"/>
      <c r="ED22" s="44"/>
      <c r="EE22" s="44"/>
      <c r="EF22" s="44"/>
      <c r="EG22" s="44"/>
      <c r="EH22" s="44"/>
      <c r="EI22" s="44"/>
      <c r="EJ22" s="44"/>
      <c r="EK22" s="45"/>
      <c r="EL22" s="43">
        <f t="shared" ref="EL22" si="3">ROUND(EA22*1.05,0)</f>
        <v>34456</v>
      </c>
      <c r="EM22" s="44"/>
      <c r="EN22" s="44"/>
      <c r="EO22" s="44"/>
      <c r="EP22" s="44"/>
      <c r="EQ22" s="44"/>
      <c r="ER22" s="44"/>
      <c r="ES22" s="44"/>
      <c r="ET22" s="44"/>
      <c r="EU22" s="44"/>
      <c r="EV22" s="45"/>
      <c r="EW22" s="71" t="s">
        <v>183</v>
      </c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3"/>
    </row>
    <row r="23" spans="1:168" ht="34.5" customHeight="1" x14ac:dyDescent="0.25">
      <c r="A23" s="67"/>
      <c r="B23" s="68"/>
      <c r="C23" s="68"/>
      <c r="D23" s="68"/>
      <c r="E23" s="68"/>
      <c r="F23" s="68"/>
      <c r="G23" s="69"/>
      <c r="H23" s="10"/>
      <c r="I23" s="56" t="s">
        <v>38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7"/>
      <c r="BH23" s="14"/>
      <c r="BI23" s="54" t="s">
        <v>20</v>
      </c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5"/>
      <c r="BX23" s="43">
        <v>15888</v>
      </c>
      <c r="BY23" s="44"/>
      <c r="BZ23" s="44"/>
      <c r="CA23" s="44"/>
      <c r="CB23" s="44"/>
      <c r="CC23" s="44"/>
      <c r="CD23" s="44"/>
      <c r="CE23" s="44"/>
      <c r="CF23" s="44"/>
      <c r="CG23" s="44"/>
      <c r="CH23" s="45"/>
      <c r="CI23" s="43">
        <f>ROUND(8480/43.8/12*1000,0)</f>
        <v>16134</v>
      </c>
      <c r="CJ23" s="44"/>
      <c r="CK23" s="44"/>
      <c r="CL23" s="44"/>
      <c r="CM23" s="44"/>
      <c r="CN23" s="44"/>
      <c r="CO23" s="44"/>
      <c r="CP23" s="44"/>
      <c r="CQ23" s="44"/>
      <c r="CR23" s="44"/>
      <c r="CS23" s="45"/>
      <c r="CT23" s="43">
        <f>ROUND(9395.9/48/12*1000,0)</f>
        <v>16312</v>
      </c>
      <c r="CU23" s="44"/>
      <c r="CV23" s="44"/>
      <c r="CW23" s="44"/>
      <c r="CX23" s="44"/>
      <c r="CY23" s="44"/>
      <c r="CZ23" s="44"/>
      <c r="DA23" s="44"/>
      <c r="DB23" s="44"/>
      <c r="DC23" s="44"/>
      <c r="DD23" s="45"/>
      <c r="DE23" s="43">
        <f>ROUND(9751.7/45.6/12*1000,0)</f>
        <v>17821</v>
      </c>
      <c r="DF23" s="44"/>
      <c r="DG23" s="44"/>
      <c r="DH23" s="44"/>
      <c r="DI23" s="44"/>
      <c r="DJ23" s="44"/>
      <c r="DK23" s="44"/>
      <c r="DL23" s="44"/>
      <c r="DM23" s="44"/>
      <c r="DN23" s="44"/>
      <c r="DO23" s="45"/>
      <c r="DP23" s="43">
        <f>ROUND(DE23*1.05,0)</f>
        <v>18712</v>
      </c>
      <c r="DQ23" s="44"/>
      <c r="DR23" s="44"/>
      <c r="DS23" s="44"/>
      <c r="DT23" s="44"/>
      <c r="DU23" s="44"/>
      <c r="DV23" s="44"/>
      <c r="DW23" s="44"/>
      <c r="DX23" s="44"/>
      <c r="DY23" s="44"/>
      <c r="DZ23" s="45"/>
      <c r="EA23" s="43">
        <f t="shared" ref="EA23" si="4">ROUND(DP23*1.05,0)</f>
        <v>19648</v>
      </c>
      <c r="EB23" s="44"/>
      <c r="EC23" s="44"/>
      <c r="ED23" s="44"/>
      <c r="EE23" s="44"/>
      <c r="EF23" s="44"/>
      <c r="EG23" s="44"/>
      <c r="EH23" s="44"/>
      <c r="EI23" s="44"/>
      <c r="EJ23" s="44"/>
      <c r="EK23" s="45"/>
      <c r="EL23" s="43">
        <f t="shared" ref="EL23" si="5">ROUND(EA23*1.05,0)</f>
        <v>20630</v>
      </c>
      <c r="EM23" s="44"/>
      <c r="EN23" s="44"/>
      <c r="EO23" s="44"/>
      <c r="EP23" s="44"/>
      <c r="EQ23" s="44"/>
      <c r="ER23" s="44"/>
      <c r="ES23" s="44"/>
      <c r="ET23" s="44"/>
      <c r="EU23" s="44"/>
      <c r="EV23" s="45"/>
      <c r="EW23" s="71" t="s">
        <v>184</v>
      </c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3"/>
    </row>
    <row r="24" spans="1:168" ht="15.75" x14ac:dyDescent="0.25">
      <c r="A24" s="34" t="s">
        <v>39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6"/>
    </row>
    <row r="25" spans="1:168" ht="80.25" customHeight="1" x14ac:dyDescent="0.25">
      <c r="A25" s="51" t="s">
        <v>31</v>
      </c>
      <c r="B25" s="52"/>
      <c r="C25" s="52"/>
      <c r="D25" s="52"/>
      <c r="E25" s="52"/>
      <c r="F25" s="52"/>
      <c r="G25" s="53"/>
      <c r="H25" s="10"/>
      <c r="I25" s="56" t="s">
        <v>128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7"/>
      <c r="BH25" s="11"/>
      <c r="BI25" s="49" t="s">
        <v>15</v>
      </c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50"/>
      <c r="BX25" s="34" t="s">
        <v>142</v>
      </c>
      <c r="BY25" s="35"/>
      <c r="BZ25" s="35"/>
      <c r="CA25" s="35"/>
      <c r="CB25" s="35"/>
      <c r="CC25" s="35"/>
      <c r="CD25" s="35"/>
      <c r="CE25" s="35"/>
      <c r="CF25" s="35"/>
      <c r="CG25" s="35"/>
      <c r="CH25" s="36"/>
      <c r="CI25" s="34" t="s">
        <v>142</v>
      </c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4" t="s">
        <v>142</v>
      </c>
      <c r="CU25" s="35"/>
      <c r="CV25" s="35"/>
      <c r="CW25" s="35"/>
      <c r="CX25" s="35"/>
      <c r="CY25" s="35"/>
      <c r="CZ25" s="35"/>
      <c r="DA25" s="35"/>
      <c r="DB25" s="35"/>
      <c r="DC25" s="35"/>
      <c r="DD25" s="36"/>
      <c r="DE25" s="34" t="s">
        <v>142</v>
      </c>
      <c r="DF25" s="35"/>
      <c r="DG25" s="35"/>
      <c r="DH25" s="35"/>
      <c r="DI25" s="35"/>
      <c r="DJ25" s="35"/>
      <c r="DK25" s="35"/>
      <c r="DL25" s="35"/>
      <c r="DM25" s="35"/>
      <c r="DN25" s="35"/>
      <c r="DO25" s="36"/>
      <c r="DP25" s="34" t="s">
        <v>142</v>
      </c>
      <c r="DQ25" s="35"/>
      <c r="DR25" s="35"/>
      <c r="DS25" s="35"/>
      <c r="DT25" s="35"/>
      <c r="DU25" s="35"/>
      <c r="DV25" s="35"/>
      <c r="DW25" s="35"/>
      <c r="DX25" s="35"/>
      <c r="DY25" s="35"/>
      <c r="DZ25" s="36"/>
      <c r="EA25" s="34" t="s">
        <v>142</v>
      </c>
      <c r="EB25" s="35"/>
      <c r="EC25" s="35"/>
      <c r="ED25" s="35"/>
      <c r="EE25" s="35"/>
      <c r="EF25" s="35"/>
      <c r="EG25" s="35"/>
      <c r="EH25" s="35"/>
      <c r="EI25" s="35"/>
      <c r="EJ25" s="35"/>
      <c r="EK25" s="36"/>
      <c r="EL25" s="34" t="s">
        <v>142</v>
      </c>
      <c r="EM25" s="35"/>
      <c r="EN25" s="35"/>
      <c r="EO25" s="35"/>
      <c r="EP25" s="35"/>
      <c r="EQ25" s="35"/>
      <c r="ER25" s="35"/>
      <c r="ES25" s="35"/>
      <c r="ET25" s="35"/>
      <c r="EU25" s="35"/>
      <c r="EV25" s="36"/>
      <c r="EW25" s="70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7"/>
    </row>
    <row r="26" spans="1:168" ht="66" customHeight="1" x14ac:dyDescent="0.25">
      <c r="A26" s="51" t="s">
        <v>41</v>
      </c>
      <c r="B26" s="52"/>
      <c r="C26" s="52"/>
      <c r="D26" s="52"/>
      <c r="E26" s="52"/>
      <c r="F26" s="52"/>
      <c r="G26" s="53"/>
      <c r="H26" s="10"/>
      <c r="I26" s="56" t="s">
        <v>127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7"/>
      <c r="BH26" s="14"/>
      <c r="BI26" s="54" t="s">
        <v>15</v>
      </c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5"/>
      <c r="BX26" s="34" t="s">
        <v>142</v>
      </c>
      <c r="BY26" s="35"/>
      <c r="BZ26" s="35"/>
      <c r="CA26" s="35"/>
      <c r="CB26" s="35"/>
      <c r="CC26" s="35"/>
      <c r="CD26" s="35"/>
      <c r="CE26" s="35"/>
      <c r="CF26" s="35"/>
      <c r="CG26" s="35"/>
      <c r="CH26" s="36"/>
      <c r="CI26" s="34" t="s">
        <v>142</v>
      </c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4" t="s">
        <v>142</v>
      </c>
      <c r="CU26" s="35"/>
      <c r="CV26" s="35"/>
      <c r="CW26" s="35"/>
      <c r="CX26" s="35"/>
      <c r="CY26" s="35"/>
      <c r="CZ26" s="35"/>
      <c r="DA26" s="35"/>
      <c r="DB26" s="35"/>
      <c r="DC26" s="35"/>
      <c r="DD26" s="36"/>
      <c r="DE26" s="34" t="s">
        <v>142</v>
      </c>
      <c r="DF26" s="35"/>
      <c r="DG26" s="35"/>
      <c r="DH26" s="35"/>
      <c r="DI26" s="35"/>
      <c r="DJ26" s="35"/>
      <c r="DK26" s="35"/>
      <c r="DL26" s="35"/>
      <c r="DM26" s="35"/>
      <c r="DN26" s="35"/>
      <c r="DO26" s="36"/>
      <c r="DP26" s="34" t="s">
        <v>142</v>
      </c>
      <c r="DQ26" s="35"/>
      <c r="DR26" s="35"/>
      <c r="DS26" s="35"/>
      <c r="DT26" s="35"/>
      <c r="DU26" s="35"/>
      <c r="DV26" s="35"/>
      <c r="DW26" s="35"/>
      <c r="DX26" s="35"/>
      <c r="DY26" s="35"/>
      <c r="DZ26" s="36"/>
      <c r="EA26" s="34" t="s">
        <v>142</v>
      </c>
      <c r="EB26" s="35"/>
      <c r="EC26" s="35"/>
      <c r="ED26" s="35"/>
      <c r="EE26" s="35"/>
      <c r="EF26" s="35"/>
      <c r="EG26" s="35"/>
      <c r="EH26" s="35"/>
      <c r="EI26" s="35"/>
      <c r="EJ26" s="35"/>
      <c r="EK26" s="36"/>
      <c r="EL26" s="34" t="s">
        <v>142</v>
      </c>
      <c r="EM26" s="35"/>
      <c r="EN26" s="35"/>
      <c r="EO26" s="35"/>
      <c r="EP26" s="35"/>
      <c r="EQ26" s="35"/>
      <c r="ER26" s="35"/>
      <c r="ES26" s="35"/>
      <c r="ET26" s="35"/>
      <c r="EU26" s="35"/>
      <c r="EV26" s="36"/>
      <c r="EW26" s="70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7"/>
    </row>
    <row r="27" spans="1:168" ht="96" customHeight="1" x14ac:dyDescent="0.25">
      <c r="A27" s="51" t="s">
        <v>42</v>
      </c>
      <c r="B27" s="52"/>
      <c r="C27" s="52"/>
      <c r="D27" s="52"/>
      <c r="E27" s="52"/>
      <c r="F27" s="52"/>
      <c r="G27" s="53"/>
      <c r="H27" s="10"/>
      <c r="I27" s="56" t="s">
        <v>132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7"/>
      <c r="BH27" s="11"/>
      <c r="BI27" s="49" t="s">
        <v>15</v>
      </c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50"/>
      <c r="BX27" s="34">
        <v>0</v>
      </c>
      <c r="BY27" s="35"/>
      <c r="BZ27" s="35"/>
      <c r="CA27" s="35"/>
      <c r="CB27" s="35"/>
      <c r="CC27" s="35"/>
      <c r="CD27" s="35"/>
      <c r="CE27" s="35"/>
      <c r="CF27" s="35"/>
      <c r="CG27" s="35"/>
      <c r="CH27" s="36"/>
      <c r="CI27" s="34">
        <v>0</v>
      </c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4">
        <v>0</v>
      </c>
      <c r="CU27" s="35"/>
      <c r="CV27" s="35"/>
      <c r="CW27" s="35"/>
      <c r="CX27" s="35"/>
      <c r="CY27" s="35"/>
      <c r="CZ27" s="35"/>
      <c r="DA27" s="35"/>
      <c r="DB27" s="35"/>
      <c r="DC27" s="35"/>
      <c r="DD27" s="36"/>
      <c r="DE27" s="34">
        <v>0</v>
      </c>
      <c r="DF27" s="35"/>
      <c r="DG27" s="35"/>
      <c r="DH27" s="35"/>
      <c r="DI27" s="35"/>
      <c r="DJ27" s="35"/>
      <c r="DK27" s="35"/>
      <c r="DL27" s="35"/>
      <c r="DM27" s="35"/>
      <c r="DN27" s="35"/>
      <c r="DO27" s="36"/>
      <c r="DP27" s="34">
        <v>0</v>
      </c>
      <c r="DQ27" s="35"/>
      <c r="DR27" s="35"/>
      <c r="DS27" s="35"/>
      <c r="DT27" s="35"/>
      <c r="DU27" s="35"/>
      <c r="DV27" s="35"/>
      <c r="DW27" s="35"/>
      <c r="DX27" s="35"/>
      <c r="DY27" s="35"/>
      <c r="DZ27" s="36"/>
      <c r="EA27" s="34">
        <v>0</v>
      </c>
      <c r="EB27" s="35"/>
      <c r="EC27" s="35"/>
      <c r="ED27" s="35"/>
      <c r="EE27" s="35"/>
      <c r="EF27" s="35"/>
      <c r="EG27" s="35"/>
      <c r="EH27" s="35"/>
      <c r="EI27" s="35"/>
      <c r="EJ27" s="35"/>
      <c r="EK27" s="36"/>
      <c r="EL27" s="34">
        <v>0</v>
      </c>
      <c r="EM27" s="35"/>
      <c r="EN27" s="35"/>
      <c r="EO27" s="35"/>
      <c r="EP27" s="35"/>
      <c r="EQ27" s="35"/>
      <c r="ER27" s="35"/>
      <c r="ES27" s="35"/>
      <c r="ET27" s="35"/>
      <c r="EU27" s="35"/>
      <c r="EV27" s="36"/>
      <c r="EW27" s="71" t="s">
        <v>185</v>
      </c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3"/>
    </row>
    <row r="28" spans="1:168" ht="15.75" x14ac:dyDescent="0.25">
      <c r="A28" s="34" t="s">
        <v>43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6"/>
    </row>
    <row r="29" spans="1:168" ht="96" customHeight="1" x14ac:dyDescent="0.25">
      <c r="A29" s="51" t="s">
        <v>44</v>
      </c>
      <c r="B29" s="52"/>
      <c r="C29" s="52"/>
      <c r="D29" s="52"/>
      <c r="E29" s="52"/>
      <c r="F29" s="52"/>
      <c r="G29" s="53"/>
      <c r="H29" s="10"/>
      <c r="I29" s="56" t="s">
        <v>45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7"/>
      <c r="BH29" s="11"/>
      <c r="BI29" s="49" t="s">
        <v>15</v>
      </c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50"/>
      <c r="BX29" s="34" t="s">
        <v>142</v>
      </c>
      <c r="BY29" s="35"/>
      <c r="BZ29" s="35"/>
      <c r="CA29" s="35"/>
      <c r="CB29" s="35"/>
      <c r="CC29" s="35"/>
      <c r="CD29" s="35"/>
      <c r="CE29" s="35"/>
      <c r="CF29" s="35"/>
      <c r="CG29" s="35"/>
      <c r="CH29" s="36"/>
      <c r="CI29" s="34" t="s">
        <v>142</v>
      </c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4" t="s">
        <v>142</v>
      </c>
      <c r="CU29" s="35"/>
      <c r="CV29" s="35"/>
      <c r="CW29" s="35"/>
      <c r="CX29" s="35"/>
      <c r="CY29" s="35"/>
      <c r="CZ29" s="35"/>
      <c r="DA29" s="35"/>
      <c r="DB29" s="35"/>
      <c r="DC29" s="35"/>
      <c r="DD29" s="36"/>
      <c r="DE29" s="34" t="s">
        <v>142</v>
      </c>
      <c r="DF29" s="35"/>
      <c r="DG29" s="35"/>
      <c r="DH29" s="35"/>
      <c r="DI29" s="35"/>
      <c r="DJ29" s="35"/>
      <c r="DK29" s="35"/>
      <c r="DL29" s="35"/>
      <c r="DM29" s="35"/>
      <c r="DN29" s="35"/>
      <c r="DO29" s="36"/>
      <c r="DP29" s="34" t="s">
        <v>142</v>
      </c>
      <c r="DQ29" s="35"/>
      <c r="DR29" s="35"/>
      <c r="DS29" s="35"/>
      <c r="DT29" s="35"/>
      <c r="DU29" s="35"/>
      <c r="DV29" s="35"/>
      <c r="DW29" s="35"/>
      <c r="DX29" s="35"/>
      <c r="DY29" s="35"/>
      <c r="DZ29" s="36"/>
      <c r="EA29" s="34" t="s">
        <v>142</v>
      </c>
      <c r="EB29" s="35"/>
      <c r="EC29" s="35"/>
      <c r="ED29" s="35"/>
      <c r="EE29" s="35"/>
      <c r="EF29" s="35"/>
      <c r="EG29" s="35"/>
      <c r="EH29" s="35"/>
      <c r="EI29" s="35"/>
      <c r="EJ29" s="35"/>
      <c r="EK29" s="36"/>
      <c r="EL29" s="34" t="s">
        <v>142</v>
      </c>
      <c r="EM29" s="35"/>
      <c r="EN29" s="35"/>
      <c r="EO29" s="35"/>
      <c r="EP29" s="35"/>
      <c r="EQ29" s="35"/>
      <c r="ER29" s="35"/>
      <c r="ES29" s="35"/>
      <c r="ET29" s="35"/>
      <c r="EU29" s="35"/>
      <c r="EV29" s="36"/>
      <c r="EW29" s="70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7"/>
    </row>
    <row r="30" spans="1:168" ht="80.25" customHeight="1" x14ac:dyDescent="0.25">
      <c r="A30" s="51" t="s">
        <v>46</v>
      </c>
      <c r="B30" s="52"/>
      <c r="C30" s="52"/>
      <c r="D30" s="52"/>
      <c r="E30" s="52"/>
      <c r="F30" s="52"/>
      <c r="G30" s="53"/>
      <c r="H30" s="10"/>
      <c r="I30" s="56" t="s">
        <v>47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7"/>
      <c r="BH30" s="14"/>
      <c r="BI30" s="54" t="s">
        <v>15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5"/>
      <c r="BX30" s="34" t="s">
        <v>142</v>
      </c>
      <c r="BY30" s="35"/>
      <c r="BZ30" s="35"/>
      <c r="CA30" s="35"/>
      <c r="CB30" s="35"/>
      <c r="CC30" s="35"/>
      <c r="CD30" s="35"/>
      <c r="CE30" s="35"/>
      <c r="CF30" s="35"/>
      <c r="CG30" s="35"/>
      <c r="CH30" s="36"/>
      <c r="CI30" s="34" t="s">
        <v>142</v>
      </c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4" t="s">
        <v>142</v>
      </c>
      <c r="CU30" s="35"/>
      <c r="CV30" s="35"/>
      <c r="CW30" s="35"/>
      <c r="CX30" s="35"/>
      <c r="CY30" s="35"/>
      <c r="CZ30" s="35"/>
      <c r="DA30" s="35"/>
      <c r="DB30" s="35"/>
      <c r="DC30" s="35"/>
      <c r="DD30" s="36"/>
      <c r="DE30" s="34" t="s">
        <v>142</v>
      </c>
      <c r="DF30" s="35"/>
      <c r="DG30" s="35"/>
      <c r="DH30" s="35"/>
      <c r="DI30" s="35"/>
      <c r="DJ30" s="35"/>
      <c r="DK30" s="35"/>
      <c r="DL30" s="35"/>
      <c r="DM30" s="35"/>
      <c r="DN30" s="35"/>
      <c r="DO30" s="36"/>
      <c r="DP30" s="34" t="s">
        <v>142</v>
      </c>
      <c r="DQ30" s="35"/>
      <c r="DR30" s="35"/>
      <c r="DS30" s="35"/>
      <c r="DT30" s="35"/>
      <c r="DU30" s="35"/>
      <c r="DV30" s="35"/>
      <c r="DW30" s="35"/>
      <c r="DX30" s="35"/>
      <c r="DY30" s="35"/>
      <c r="DZ30" s="36"/>
      <c r="EA30" s="34" t="s">
        <v>142</v>
      </c>
      <c r="EB30" s="35"/>
      <c r="EC30" s="35"/>
      <c r="ED30" s="35"/>
      <c r="EE30" s="35"/>
      <c r="EF30" s="35"/>
      <c r="EG30" s="35"/>
      <c r="EH30" s="35"/>
      <c r="EI30" s="35"/>
      <c r="EJ30" s="35"/>
      <c r="EK30" s="36"/>
      <c r="EL30" s="34" t="s">
        <v>142</v>
      </c>
      <c r="EM30" s="35"/>
      <c r="EN30" s="35"/>
      <c r="EO30" s="35"/>
      <c r="EP30" s="35"/>
      <c r="EQ30" s="35"/>
      <c r="ER30" s="35"/>
      <c r="ES30" s="35"/>
      <c r="ET30" s="35"/>
      <c r="EU30" s="35"/>
      <c r="EV30" s="36"/>
      <c r="EW30" s="70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7"/>
    </row>
    <row r="31" spans="1:168" ht="83.25" customHeight="1" x14ac:dyDescent="0.25">
      <c r="A31" s="51" t="s">
        <v>48</v>
      </c>
      <c r="B31" s="52"/>
      <c r="C31" s="52"/>
      <c r="D31" s="52"/>
      <c r="E31" s="52"/>
      <c r="F31" s="52"/>
      <c r="G31" s="53"/>
      <c r="H31" s="10"/>
      <c r="I31" s="56" t="s">
        <v>49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7"/>
      <c r="BH31" s="14"/>
      <c r="BI31" s="54" t="s">
        <v>15</v>
      </c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5"/>
      <c r="BX31" s="34">
        <v>0</v>
      </c>
      <c r="BY31" s="35"/>
      <c r="BZ31" s="35"/>
      <c r="CA31" s="35"/>
      <c r="CB31" s="35"/>
      <c r="CC31" s="35"/>
      <c r="CD31" s="35"/>
      <c r="CE31" s="35"/>
      <c r="CF31" s="35"/>
      <c r="CG31" s="35"/>
      <c r="CH31" s="36"/>
      <c r="CI31" s="34">
        <v>0</v>
      </c>
      <c r="CJ31" s="35"/>
      <c r="CK31" s="35"/>
      <c r="CL31" s="35"/>
      <c r="CM31" s="35"/>
      <c r="CN31" s="35"/>
      <c r="CO31" s="35"/>
      <c r="CP31" s="35"/>
      <c r="CQ31" s="35"/>
      <c r="CR31" s="35"/>
      <c r="CS31" s="36"/>
      <c r="CT31" s="34">
        <v>0</v>
      </c>
      <c r="CU31" s="35"/>
      <c r="CV31" s="35"/>
      <c r="CW31" s="35"/>
      <c r="CX31" s="35"/>
      <c r="CY31" s="35"/>
      <c r="CZ31" s="35"/>
      <c r="DA31" s="35"/>
      <c r="DB31" s="35"/>
      <c r="DC31" s="35"/>
      <c r="DD31" s="36"/>
      <c r="DE31" s="34">
        <v>0</v>
      </c>
      <c r="DF31" s="35"/>
      <c r="DG31" s="35"/>
      <c r="DH31" s="35"/>
      <c r="DI31" s="35"/>
      <c r="DJ31" s="35"/>
      <c r="DK31" s="35"/>
      <c r="DL31" s="35"/>
      <c r="DM31" s="35"/>
      <c r="DN31" s="35"/>
      <c r="DO31" s="36"/>
      <c r="DP31" s="34">
        <v>0</v>
      </c>
      <c r="DQ31" s="35"/>
      <c r="DR31" s="35"/>
      <c r="DS31" s="35"/>
      <c r="DT31" s="35"/>
      <c r="DU31" s="35"/>
      <c r="DV31" s="35"/>
      <c r="DW31" s="35"/>
      <c r="DX31" s="35"/>
      <c r="DY31" s="35"/>
      <c r="DZ31" s="36"/>
      <c r="EA31" s="34">
        <v>0</v>
      </c>
      <c r="EB31" s="35"/>
      <c r="EC31" s="35"/>
      <c r="ED31" s="35"/>
      <c r="EE31" s="35"/>
      <c r="EF31" s="35"/>
      <c r="EG31" s="35"/>
      <c r="EH31" s="35"/>
      <c r="EI31" s="35"/>
      <c r="EJ31" s="35"/>
      <c r="EK31" s="36"/>
      <c r="EL31" s="34">
        <v>0</v>
      </c>
      <c r="EM31" s="35"/>
      <c r="EN31" s="35"/>
      <c r="EO31" s="35"/>
      <c r="EP31" s="35"/>
      <c r="EQ31" s="35"/>
      <c r="ER31" s="35"/>
      <c r="ES31" s="35"/>
      <c r="ET31" s="35"/>
      <c r="EU31" s="35"/>
      <c r="EV31" s="36"/>
      <c r="EW31" s="71" t="s">
        <v>186</v>
      </c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3"/>
    </row>
    <row r="32" spans="1:168" ht="66" customHeight="1" x14ac:dyDescent="0.25">
      <c r="A32" s="51" t="s">
        <v>50</v>
      </c>
      <c r="B32" s="52"/>
      <c r="C32" s="52"/>
      <c r="D32" s="52"/>
      <c r="E32" s="52"/>
      <c r="F32" s="52"/>
      <c r="G32" s="53"/>
      <c r="H32" s="10"/>
      <c r="I32" s="56" t="s">
        <v>126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7"/>
      <c r="BH32" s="11"/>
      <c r="BI32" s="49" t="s">
        <v>15</v>
      </c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50"/>
      <c r="BX32" s="34" t="s">
        <v>142</v>
      </c>
      <c r="BY32" s="35"/>
      <c r="BZ32" s="35"/>
      <c r="CA32" s="35"/>
      <c r="CB32" s="35"/>
      <c r="CC32" s="35"/>
      <c r="CD32" s="35"/>
      <c r="CE32" s="35"/>
      <c r="CF32" s="35"/>
      <c r="CG32" s="35"/>
      <c r="CH32" s="36"/>
      <c r="CI32" s="34" t="s">
        <v>142</v>
      </c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4" t="s">
        <v>142</v>
      </c>
      <c r="CU32" s="35"/>
      <c r="CV32" s="35"/>
      <c r="CW32" s="35"/>
      <c r="CX32" s="35"/>
      <c r="CY32" s="35"/>
      <c r="CZ32" s="35"/>
      <c r="DA32" s="35"/>
      <c r="DB32" s="35"/>
      <c r="DC32" s="35"/>
      <c r="DD32" s="36"/>
      <c r="DE32" s="34" t="s">
        <v>142</v>
      </c>
      <c r="DF32" s="35"/>
      <c r="DG32" s="35"/>
      <c r="DH32" s="35"/>
      <c r="DI32" s="35"/>
      <c r="DJ32" s="35"/>
      <c r="DK32" s="35"/>
      <c r="DL32" s="35"/>
      <c r="DM32" s="35"/>
      <c r="DN32" s="35"/>
      <c r="DO32" s="36"/>
      <c r="DP32" s="34" t="s">
        <v>142</v>
      </c>
      <c r="DQ32" s="35"/>
      <c r="DR32" s="35"/>
      <c r="DS32" s="35"/>
      <c r="DT32" s="35"/>
      <c r="DU32" s="35"/>
      <c r="DV32" s="35"/>
      <c r="DW32" s="35"/>
      <c r="DX32" s="35"/>
      <c r="DY32" s="35"/>
      <c r="DZ32" s="36"/>
      <c r="EA32" s="34" t="s">
        <v>142</v>
      </c>
      <c r="EB32" s="35"/>
      <c r="EC32" s="35"/>
      <c r="ED32" s="35"/>
      <c r="EE32" s="35"/>
      <c r="EF32" s="35"/>
      <c r="EG32" s="35"/>
      <c r="EH32" s="35"/>
      <c r="EI32" s="35"/>
      <c r="EJ32" s="35"/>
      <c r="EK32" s="36"/>
      <c r="EL32" s="34" t="s">
        <v>142</v>
      </c>
      <c r="EM32" s="35"/>
      <c r="EN32" s="35"/>
      <c r="EO32" s="35"/>
      <c r="EP32" s="35"/>
      <c r="EQ32" s="35"/>
      <c r="ER32" s="35"/>
      <c r="ES32" s="35"/>
      <c r="ET32" s="35"/>
      <c r="EU32" s="35"/>
      <c r="EV32" s="36"/>
      <c r="EW32" s="70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7"/>
    </row>
    <row r="33" spans="1:168" ht="96" customHeight="1" x14ac:dyDescent="0.25">
      <c r="A33" s="51" t="s">
        <v>51</v>
      </c>
      <c r="B33" s="52"/>
      <c r="C33" s="52"/>
      <c r="D33" s="52"/>
      <c r="E33" s="52"/>
      <c r="F33" s="52"/>
      <c r="G33" s="53"/>
      <c r="H33" s="10"/>
      <c r="I33" s="56" t="s">
        <v>52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7"/>
      <c r="BH33" s="14"/>
      <c r="BI33" s="54" t="s">
        <v>15</v>
      </c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5"/>
      <c r="BX33" s="34" t="s">
        <v>142</v>
      </c>
      <c r="BY33" s="35"/>
      <c r="BZ33" s="35"/>
      <c r="CA33" s="35"/>
      <c r="CB33" s="35"/>
      <c r="CC33" s="35"/>
      <c r="CD33" s="35"/>
      <c r="CE33" s="35"/>
      <c r="CF33" s="35"/>
      <c r="CG33" s="35"/>
      <c r="CH33" s="36"/>
      <c r="CI33" s="34" t="s">
        <v>142</v>
      </c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4" t="s">
        <v>142</v>
      </c>
      <c r="CU33" s="35"/>
      <c r="CV33" s="35"/>
      <c r="CW33" s="35"/>
      <c r="CX33" s="35"/>
      <c r="CY33" s="35"/>
      <c r="CZ33" s="35"/>
      <c r="DA33" s="35"/>
      <c r="DB33" s="35"/>
      <c r="DC33" s="35"/>
      <c r="DD33" s="36"/>
      <c r="DE33" s="34" t="s">
        <v>142</v>
      </c>
      <c r="DF33" s="35"/>
      <c r="DG33" s="35"/>
      <c r="DH33" s="35"/>
      <c r="DI33" s="35"/>
      <c r="DJ33" s="35"/>
      <c r="DK33" s="35"/>
      <c r="DL33" s="35"/>
      <c r="DM33" s="35"/>
      <c r="DN33" s="35"/>
      <c r="DO33" s="36"/>
      <c r="DP33" s="34" t="s">
        <v>142</v>
      </c>
      <c r="DQ33" s="35"/>
      <c r="DR33" s="35"/>
      <c r="DS33" s="35"/>
      <c r="DT33" s="35"/>
      <c r="DU33" s="35"/>
      <c r="DV33" s="35"/>
      <c r="DW33" s="35"/>
      <c r="DX33" s="35"/>
      <c r="DY33" s="35"/>
      <c r="DZ33" s="36"/>
      <c r="EA33" s="34" t="s">
        <v>142</v>
      </c>
      <c r="EB33" s="35"/>
      <c r="EC33" s="35"/>
      <c r="ED33" s="35"/>
      <c r="EE33" s="35"/>
      <c r="EF33" s="35"/>
      <c r="EG33" s="35"/>
      <c r="EH33" s="35"/>
      <c r="EI33" s="35"/>
      <c r="EJ33" s="35"/>
      <c r="EK33" s="36"/>
      <c r="EL33" s="34" t="s">
        <v>142</v>
      </c>
      <c r="EM33" s="35"/>
      <c r="EN33" s="35"/>
      <c r="EO33" s="35"/>
      <c r="EP33" s="35"/>
      <c r="EQ33" s="35"/>
      <c r="ER33" s="35"/>
      <c r="ES33" s="35"/>
      <c r="ET33" s="35"/>
      <c r="EU33" s="35"/>
      <c r="EV33" s="36"/>
      <c r="EW33" s="70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7"/>
    </row>
    <row r="34" spans="1:168" ht="81" customHeight="1" x14ac:dyDescent="0.25">
      <c r="A34" s="51" t="s">
        <v>54</v>
      </c>
      <c r="B34" s="52"/>
      <c r="C34" s="52"/>
      <c r="D34" s="52"/>
      <c r="E34" s="52"/>
      <c r="F34" s="52"/>
      <c r="G34" s="53"/>
      <c r="H34" s="10"/>
      <c r="I34" s="56" t="s">
        <v>55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7"/>
      <c r="BH34" s="11"/>
      <c r="BI34" s="49" t="s">
        <v>53</v>
      </c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50"/>
      <c r="BX34" s="46">
        <f>ROUND((78990-30818)/6270,1)</f>
        <v>7.7</v>
      </c>
      <c r="BY34" s="47"/>
      <c r="BZ34" s="47"/>
      <c r="CA34" s="47"/>
      <c r="CB34" s="47"/>
      <c r="CC34" s="47"/>
      <c r="CD34" s="47"/>
      <c r="CE34" s="47"/>
      <c r="CF34" s="47"/>
      <c r="CG34" s="47"/>
      <c r="CH34" s="48"/>
      <c r="CI34" s="46">
        <f>ROUND(59185/6340,1)</f>
        <v>9.3000000000000007</v>
      </c>
      <c r="CJ34" s="47"/>
      <c r="CK34" s="47"/>
      <c r="CL34" s="47"/>
      <c r="CM34" s="47"/>
      <c r="CN34" s="47"/>
      <c r="CO34" s="47"/>
      <c r="CP34" s="47"/>
      <c r="CQ34" s="47"/>
      <c r="CR34" s="47"/>
      <c r="CS34" s="48"/>
      <c r="CT34" s="46">
        <f>ROUND((53607+62106)/6643,1)</f>
        <v>17.399999999999999</v>
      </c>
      <c r="CU34" s="47"/>
      <c r="CV34" s="47"/>
      <c r="CW34" s="47"/>
      <c r="CX34" s="47"/>
      <c r="CY34" s="47"/>
      <c r="CZ34" s="47"/>
      <c r="DA34" s="47"/>
      <c r="DB34" s="47"/>
      <c r="DC34" s="47"/>
      <c r="DD34" s="48"/>
      <c r="DE34" s="46">
        <f>ROUND(61924/7093,1)</f>
        <v>8.6999999999999993</v>
      </c>
      <c r="DF34" s="47"/>
      <c r="DG34" s="47"/>
      <c r="DH34" s="47"/>
      <c r="DI34" s="47"/>
      <c r="DJ34" s="47"/>
      <c r="DK34" s="47"/>
      <c r="DL34" s="47"/>
      <c r="DM34" s="47"/>
      <c r="DN34" s="47"/>
      <c r="DO34" s="48"/>
      <c r="DP34" s="46">
        <f>ROUND(53375/7093,1)</f>
        <v>7.5</v>
      </c>
      <c r="DQ34" s="47"/>
      <c r="DR34" s="47"/>
      <c r="DS34" s="47"/>
      <c r="DT34" s="47"/>
      <c r="DU34" s="47"/>
      <c r="DV34" s="47"/>
      <c r="DW34" s="47"/>
      <c r="DX34" s="47"/>
      <c r="DY34" s="47"/>
      <c r="DZ34" s="48"/>
      <c r="EA34" s="46">
        <f>ROUND(51940/7093,1)</f>
        <v>7.3</v>
      </c>
      <c r="EB34" s="47"/>
      <c r="EC34" s="47"/>
      <c r="ED34" s="47"/>
      <c r="EE34" s="47"/>
      <c r="EF34" s="47"/>
      <c r="EG34" s="47"/>
      <c r="EH34" s="47"/>
      <c r="EI34" s="47"/>
      <c r="EJ34" s="47"/>
      <c r="EK34" s="48"/>
      <c r="EL34" s="46">
        <f>ROUND(52000/7093,1)</f>
        <v>7.3</v>
      </c>
      <c r="EM34" s="47"/>
      <c r="EN34" s="47"/>
      <c r="EO34" s="47"/>
      <c r="EP34" s="47"/>
      <c r="EQ34" s="47"/>
      <c r="ER34" s="47"/>
      <c r="ES34" s="47"/>
      <c r="ET34" s="47"/>
      <c r="EU34" s="47"/>
      <c r="EV34" s="48"/>
      <c r="EW34" s="71" t="s">
        <v>187</v>
      </c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3"/>
    </row>
    <row r="35" spans="1:168" ht="109.5" customHeight="1" x14ac:dyDescent="0.25">
      <c r="A35" s="51" t="s">
        <v>56</v>
      </c>
      <c r="B35" s="52"/>
      <c r="C35" s="52"/>
      <c r="D35" s="52"/>
      <c r="E35" s="52"/>
      <c r="F35" s="52"/>
      <c r="G35" s="53"/>
      <c r="H35" s="10"/>
      <c r="I35" s="56" t="s">
        <v>129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7"/>
      <c r="BH35" s="11"/>
      <c r="BI35" s="49" t="s">
        <v>15</v>
      </c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50"/>
      <c r="BX35" s="46">
        <v>69.900000000000006</v>
      </c>
      <c r="BY35" s="47"/>
      <c r="BZ35" s="47"/>
      <c r="CA35" s="47"/>
      <c r="CB35" s="47"/>
      <c r="CC35" s="47"/>
      <c r="CD35" s="47"/>
      <c r="CE35" s="47"/>
      <c r="CF35" s="47"/>
      <c r="CG35" s="47"/>
      <c r="CH35" s="48"/>
      <c r="CI35" s="101">
        <v>66.2</v>
      </c>
      <c r="CJ35" s="102"/>
      <c r="CK35" s="102"/>
      <c r="CL35" s="102"/>
      <c r="CM35" s="102"/>
      <c r="CN35" s="102"/>
      <c r="CO35" s="102"/>
      <c r="CP35" s="102"/>
      <c r="CQ35" s="102"/>
      <c r="CR35" s="102"/>
      <c r="CS35" s="103"/>
      <c r="CT35" s="46">
        <f>ROUND((4433+1097+216)/8668%,1)</f>
        <v>66.3</v>
      </c>
      <c r="CU35" s="47"/>
      <c r="CV35" s="47"/>
      <c r="CW35" s="47"/>
      <c r="CX35" s="47"/>
      <c r="CY35" s="47"/>
      <c r="CZ35" s="47"/>
      <c r="DA35" s="47"/>
      <c r="DB35" s="47"/>
      <c r="DC35" s="47"/>
      <c r="DD35" s="48"/>
      <c r="DE35" s="46">
        <f>ROUND((4838+1145+216)/9033%,1)</f>
        <v>68.599999999999994</v>
      </c>
      <c r="DF35" s="47"/>
      <c r="DG35" s="47"/>
      <c r="DH35" s="47"/>
      <c r="DI35" s="47"/>
      <c r="DJ35" s="47"/>
      <c r="DK35" s="47"/>
      <c r="DL35" s="47"/>
      <c r="DM35" s="47"/>
      <c r="DN35" s="47"/>
      <c r="DO35" s="48"/>
      <c r="DP35" s="46">
        <v>64</v>
      </c>
      <c r="DQ35" s="47"/>
      <c r="DR35" s="47"/>
      <c r="DS35" s="47"/>
      <c r="DT35" s="47"/>
      <c r="DU35" s="47"/>
      <c r="DV35" s="47"/>
      <c r="DW35" s="47"/>
      <c r="DX35" s="47"/>
      <c r="DY35" s="47"/>
      <c r="DZ35" s="48"/>
      <c r="EA35" s="46">
        <v>65</v>
      </c>
      <c r="EB35" s="47"/>
      <c r="EC35" s="47"/>
      <c r="ED35" s="47"/>
      <c r="EE35" s="47"/>
      <c r="EF35" s="47"/>
      <c r="EG35" s="47"/>
      <c r="EH35" s="47"/>
      <c r="EI35" s="47"/>
      <c r="EJ35" s="47"/>
      <c r="EK35" s="48"/>
      <c r="EL35" s="46">
        <v>66</v>
      </c>
      <c r="EM35" s="47"/>
      <c r="EN35" s="47"/>
      <c r="EO35" s="47"/>
      <c r="EP35" s="47"/>
      <c r="EQ35" s="47"/>
      <c r="ER35" s="47"/>
      <c r="ES35" s="47"/>
      <c r="ET35" s="47"/>
      <c r="EU35" s="47"/>
      <c r="EV35" s="48"/>
      <c r="EW35" s="71" t="s">
        <v>164</v>
      </c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3"/>
    </row>
    <row r="36" spans="1:168" ht="15.75" x14ac:dyDescent="0.25">
      <c r="A36" s="34" t="s">
        <v>57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6"/>
    </row>
    <row r="37" spans="1:168" ht="48" customHeight="1" x14ac:dyDescent="0.25">
      <c r="A37" s="61" t="s">
        <v>58</v>
      </c>
      <c r="B37" s="62"/>
      <c r="C37" s="62"/>
      <c r="D37" s="62"/>
      <c r="E37" s="62"/>
      <c r="F37" s="62"/>
      <c r="G37" s="63"/>
      <c r="H37" s="10"/>
      <c r="I37" s="56" t="s">
        <v>59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7"/>
      <c r="BH37" s="11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50"/>
      <c r="BX37" s="34" t="s">
        <v>143</v>
      </c>
      <c r="BY37" s="35"/>
      <c r="BZ37" s="35"/>
      <c r="CA37" s="35"/>
      <c r="CB37" s="35"/>
      <c r="CC37" s="35"/>
      <c r="CD37" s="35"/>
      <c r="CE37" s="35"/>
      <c r="CF37" s="35"/>
      <c r="CG37" s="35"/>
      <c r="CH37" s="36"/>
      <c r="CI37" s="34" t="s">
        <v>143</v>
      </c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4" t="s">
        <v>143</v>
      </c>
      <c r="CU37" s="35"/>
      <c r="CV37" s="35"/>
      <c r="CW37" s="35"/>
      <c r="CX37" s="35"/>
      <c r="CY37" s="35"/>
      <c r="CZ37" s="35"/>
      <c r="DA37" s="35"/>
      <c r="DB37" s="35"/>
      <c r="DC37" s="35"/>
      <c r="DD37" s="36"/>
      <c r="DE37" s="34" t="s">
        <v>143</v>
      </c>
      <c r="DF37" s="35"/>
      <c r="DG37" s="35"/>
      <c r="DH37" s="35"/>
      <c r="DI37" s="35"/>
      <c r="DJ37" s="35"/>
      <c r="DK37" s="35"/>
      <c r="DL37" s="35"/>
      <c r="DM37" s="35"/>
      <c r="DN37" s="35"/>
      <c r="DO37" s="36"/>
      <c r="DP37" s="34" t="s">
        <v>143</v>
      </c>
      <c r="DQ37" s="35"/>
      <c r="DR37" s="35"/>
      <c r="DS37" s="35"/>
      <c r="DT37" s="35"/>
      <c r="DU37" s="35"/>
      <c r="DV37" s="35"/>
      <c r="DW37" s="35"/>
      <c r="DX37" s="35"/>
      <c r="DY37" s="35"/>
      <c r="DZ37" s="36"/>
      <c r="EA37" s="34" t="s">
        <v>143</v>
      </c>
      <c r="EB37" s="35"/>
      <c r="EC37" s="35"/>
      <c r="ED37" s="35"/>
      <c r="EE37" s="35"/>
      <c r="EF37" s="35"/>
      <c r="EG37" s="35"/>
      <c r="EH37" s="35"/>
      <c r="EI37" s="35"/>
      <c r="EJ37" s="35"/>
      <c r="EK37" s="36"/>
      <c r="EL37" s="34" t="s">
        <v>143</v>
      </c>
      <c r="EM37" s="35"/>
      <c r="EN37" s="35"/>
      <c r="EO37" s="35"/>
      <c r="EP37" s="35"/>
      <c r="EQ37" s="35"/>
      <c r="ER37" s="35"/>
      <c r="ES37" s="35"/>
      <c r="ET37" s="35"/>
      <c r="EU37" s="35"/>
      <c r="EV37" s="36"/>
      <c r="EW37" s="70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7"/>
    </row>
    <row r="38" spans="1:168" ht="36" customHeight="1" x14ac:dyDescent="0.25">
      <c r="A38" s="64"/>
      <c r="B38" s="65"/>
      <c r="C38" s="65"/>
      <c r="D38" s="65"/>
      <c r="E38" s="65"/>
      <c r="F38" s="65"/>
      <c r="G38" s="66"/>
      <c r="H38" s="10"/>
      <c r="I38" s="56" t="s">
        <v>60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7"/>
      <c r="BH38" s="11"/>
      <c r="BI38" s="49" t="s">
        <v>15</v>
      </c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  <c r="BX38" s="34">
        <v>74</v>
      </c>
      <c r="BY38" s="35"/>
      <c r="BZ38" s="35"/>
      <c r="CA38" s="35"/>
      <c r="CB38" s="35"/>
      <c r="CC38" s="35"/>
      <c r="CD38" s="35"/>
      <c r="CE38" s="35"/>
      <c r="CF38" s="35"/>
      <c r="CG38" s="35"/>
      <c r="CH38" s="36"/>
      <c r="CI38" s="34">
        <v>73.7</v>
      </c>
      <c r="CJ38" s="35"/>
      <c r="CK38" s="35"/>
      <c r="CL38" s="35"/>
      <c r="CM38" s="35"/>
      <c r="CN38" s="35"/>
      <c r="CO38" s="35"/>
      <c r="CP38" s="35"/>
      <c r="CQ38" s="35"/>
      <c r="CR38" s="35"/>
      <c r="CS38" s="36"/>
      <c r="CT38" s="34">
        <v>73.599999999999994</v>
      </c>
      <c r="CU38" s="35"/>
      <c r="CV38" s="35"/>
      <c r="CW38" s="35"/>
      <c r="CX38" s="35"/>
      <c r="CY38" s="35"/>
      <c r="CZ38" s="35"/>
      <c r="DA38" s="35"/>
      <c r="DB38" s="35"/>
      <c r="DC38" s="35"/>
      <c r="DD38" s="36"/>
      <c r="DE38" s="34">
        <v>73.400000000000006</v>
      </c>
      <c r="DF38" s="35"/>
      <c r="DG38" s="35"/>
      <c r="DH38" s="35"/>
      <c r="DI38" s="35"/>
      <c r="DJ38" s="35"/>
      <c r="DK38" s="35"/>
      <c r="DL38" s="35"/>
      <c r="DM38" s="35"/>
      <c r="DN38" s="35"/>
      <c r="DO38" s="36"/>
      <c r="DP38" s="34">
        <v>73.599999999999994</v>
      </c>
      <c r="DQ38" s="35"/>
      <c r="DR38" s="35"/>
      <c r="DS38" s="35"/>
      <c r="DT38" s="35"/>
      <c r="DU38" s="35"/>
      <c r="DV38" s="35"/>
      <c r="DW38" s="35"/>
      <c r="DX38" s="35"/>
      <c r="DY38" s="35"/>
      <c r="DZ38" s="36"/>
      <c r="EA38" s="34">
        <v>73.5</v>
      </c>
      <c r="EB38" s="35"/>
      <c r="EC38" s="35"/>
      <c r="ED38" s="35"/>
      <c r="EE38" s="35"/>
      <c r="EF38" s="35"/>
      <c r="EG38" s="35"/>
      <c r="EH38" s="35"/>
      <c r="EI38" s="35"/>
      <c r="EJ38" s="35"/>
      <c r="EK38" s="36"/>
      <c r="EL38" s="34">
        <v>73.7</v>
      </c>
      <c r="EM38" s="35"/>
      <c r="EN38" s="35"/>
      <c r="EO38" s="35"/>
      <c r="EP38" s="35"/>
      <c r="EQ38" s="35"/>
      <c r="ER38" s="35"/>
      <c r="ES38" s="35"/>
      <c r="ET38" s="35"/>
      <c r="EU38" s="35"/>
      <c r="EV38" s="36"/>
      <c r="EW38" s="71" t="s">
        <v>162</v>
      </c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3"/>
    </row>
    <row r="39" spans="1:168" ht="31.5" customHeight="1" x14ac:dyDescent="0.25">
      <c r="A39" s="64"/>
      <c r="B39" s="65"/>
      <c r="C39" s="65"/>
      <c r="D39" s="65"/>
      <c r="E39" s="65"/>
      <c r="F39" s="65"/>
      <c r="G39" s="66"/>
      <c r="H39" s="10"/>
      <c r="I39" s="56" t="s">
        <v>61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7"/>
      <c r="BH39" s="14"/>
      <c r="BI39" s="54" t="s">
        <v>15</v>
      </c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5"/>
      <c r="BX39" s="34">
        <v>74.400000000000006</v>
      </c>
      <c r="BY39" s="35"/>
      <c r="BZ39" s="35"/>
      <c r="CA39" s="35"/>
      <c r="CB39" s="35"/>
      <c r="CC39" s="35"/>
      <c r="CD39" s="35"/>
      <c r="CE39" s="35"/>
      <c r="CF39" s="35"/>
      <c r="CG39" s="35"/>
      <c r="CH39" s="36"/>
      <c r="CI39" s="34">
        <v>72.75</v>
      </c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4">
        <v>71.680000000000007</v>
      </c>
      <c r="CU39" s="35"/>
      <c r="CV39" s="35"/>
      <c r="CW39" s="35"/>
      <c r="CX39" s="35"/>
      <c r="CY39" s="35"/>
      <c r="CZ39" s="35"/>
      <c r="DA39" s="35"/>
      <c r="DB39" s="35"/>
      <c r="DC39" s="35"/>
      <c r="DD39" s="36"/>
      <c r="DE39" s="34">
        <v>70.22</v>
      </c>
      <c r="DF39" s="35"/>
      <c r="DG39" s="35"/>
      <c r="DH39" s="35"/>
      <c r="DI39" s="35"/>
      <c r="DJ39" s="35"/>
      <c r="DK39" s="35"/>
      <c r="DL39" s="35"/>
      <c r="DM39" s="35"/>
      <c r="DN39" s="35"/>
      <c r="DO39" s="36"/>
      <c r="DP39" s="34">
        <v>72.739999999999995</v>
      </c>
      <c r="DQ39" s="35"/>
      <c r="DR39" s="35"/>
      <c r="DS39" s="35"/>
      <c r="DT39" s="35"/>
      <c r="DU39" s="35"/>
      <c r="DV39" s="35"/>
      <c r="DW39" s="35"/>
      <c r="DX39" s="35"/>
      <c r="DY39" s="35"/>
      <c r="DZ39" s="36"/>
      <c r="EA39" s="34">
        <v>72.73</v>
      </c>
      <c r="EB39" s="35"/>
      <c r="EC39" s="35"/>
      <c r="ED39" s="35"/>
      <c r="EE39" s="35"/>
      <c r="EF39" s="35"/>
      <c r="EG39" s="35"/>
      <c r="EH39" s="35"/>
      <c r="EI39" s="35"/>
      <c r="EJ39" s="35"/>
      <c r="EK39" s="36"/>
      <c r="EL39" s="34">
        <v>72.72</v>
      </c>
      <c r="EM39" s="35"/>
      <c r="EN39" s="35"/>
      <c r="EO39" s="35"/>
      <c r="EP39" s="35"/>
      <c r="EQ39" s="35"/>
      <c r="ER39" s="35"/>
      <c r="ES39" s="35"/>
      <c r="ET39" s="35"/>
      <c r="EU39" s="35"/>
      <c r="EV39" s="36"/>
      <c r="EW39" s="71" t="s">
        <v>163</v>
      </c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3"/>
    </row>
    <row r="40" spans="1:168" ht="17.25" customHeight="1" x14ac:dyDescent="0.25">
      <c r="A40" s="67"/>
      <c r="B40" s="68"/>
      <c r="C40" s="68"/>
      <c r="D40" s="68"/>
      <c r="E40" s="68"/>
      <c r="F40" s="68"/>
      <c r="G40" s="69"/>
      <c r="H40" s="10"/>
      <c r="I40" s="56" t="s">
        <v>62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7"/>
      <c r="BH40" s="14"/>
      <c r="BI40" s="54" t="s">
        <v>15</v>
      </c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5"/>
      <c r="BX40" s="34">
        <v>0</v>
      </c>
      <c r="BY40" s="35"/>
      <c r="BZ40" s="35"/>
      <c r="CA40" s="35"/>
      <c r="CB40" s="35"/>
      <c r="CC40" s="35"/>
      <c r="CD40" s="35"/>
      <c r="CE40" s="35"/>
      <c r="CF40" s="35"/>
      <c r="CG40" s="35"/>
      <c r="CH40" s="36"/>
      <c r="CI40" s="34">
        <v>0</v>
      </c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4">
        <v>0</v>
      </c>
      <c r="CU40" s="35"/>
      <c r="CV40" s="35"/>
      <c r="CW40" s="35"/>
      <c r="CX40" s="35"/>
      <c r="CY40" s="35"/>
      <c r="CZ40" s="35"/>
      <c r="DA40" s="35"/>
      <c r="DB40" s="35"/>
      <c r="DC40" s="35"/>
      <c r="DD40" s="36"/>
      <c r="DE40" s="34">
        <v>0</v>
      </c>
      <c r="DF40" s="35"/>
      <c r="DG40" s="35"/>
      <c r="DH40" s="35"/>
      <c r="DI40" s="35"/>
      <c r="DJ40" s="35"/>
      <c r="DK40" s="35"/>
      <c r="DL40" s="35"/>
      <c r="DM40" s="35"/>
      <c r="DN40" s="35"/>
      <c r="DO40" s="36"/>
      <c r="DP40" s="34">
        <v>0</v>
      </c>
      <c r="DQ40" s="35"/>
      <c r="DR40" s="35"/>
      <c r="DS40" s="35"/>
      <c r="DT40" s="35"/>
      <c r="DU40" s="35"/>
      <c r="DV40" s="35"/>
      <c r="DW40" s="35"/>
      <c r="DX40" s="35"/>
      <c r="DY40" s="35"/>
      <c r="DZ40" s="36"/>
      <c r="EA40" s="34">
        <v>0</v>
      </c>
      <c r="EB40" s="35"/>
      <c r="EC40" s="35"/>
      <c r="ED40" s="35"/>
      <c r="EE40" s="35"/>
      <c r="EF40" s="35"/>
      <c r="EG40" s="35"/>
      <c r="EH40" s="35"/>
      <c r="EI40" s="35"/>
      <c r="EJ40" s="35"/>
      <c r="EK40" s="36"/>
      <c r="EL40" s="34">
        <v>0</v>
      </c>
      <c r="EM40" s="35"/>
      <c r="EN40" s="35"/>
      <c r="EO40" s="35"/>
      <c r="EP40" s="35"/>
      <c r="EQ40" s="35"/>
      <c r="ER40" s="35"/>
      <c r="ES40" s="35"/>
      <c r="ET40" s="35"/>
      <c r="EU40" s="35"/>
      <c r="EV40" s="36"/>
      <c r="EW40" s="70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7"/>
    </row>
    <row r="41" spans="1:168" ht="80.25" customHeight="1" x14ac:dyDescent="0.25">
      <c r="A41" s="51" t="s">
        <v>64</v>
      </c>
      <c r="B41" s="52"/>
      <c r="C41" s="52"/>
      <c r="D41" s="52"/>
      <c r="E41" s="52"/>
      <c r="F41" s="52"/>
      <c r="G41" s="53"/>
      <c r="H41" s="10"/>
      <c r="I41" s="56" t="s">
        <v>63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7"/>
      <c r="BH41" s="14"/>
      <c r="BI41" s="54" t="s">
        <v>15</v>
      </c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5"/>
      <c r="BX41" s="34">
        <v>0</v>
      </c>
      <c r="BY41" s="35"/>
      <c r="BZ41" s="35"/>
      <c r="CA41" s="35"/>
      <c r="CB41" s="35"/>
      <c r="CC41" s="35"/>
      <c r="CD41" s="35"/>
      <c r="CE41" s="35"/>
      <c r="CF41" s="35"/>
      <c r="CG41" s="35"/>
      <c r="CH41" s="36"/>
      <c r="CI41" s="34">
        <v>0</v>
      </c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4">
        <v>0</v>
      </c>
      <c r="CU41" s="35"/>
      <c r="CV41" s="35"/>
      <c r="CW41" s="35"/>
      <c r="CX41" s="35"/>
      <c r="CY41" s="35"/>
      <c r="CZ41" s="35"/>
      <c r="DA41" s="35"/>
      <c r="DB41" s="35"/>
      <c r="DC41" s="35"/>
      <c r="DD41" s="36"/>
      <c r="DE41" s="34">
        <v>0</v>
      </c>
      <c r="DF41" s="35"/>
      <c r="DG41" s="35"/>
      <c r="DH41" s="35"/>
      <c r="DI41" s="35"/>
      <c r="DJ41" s="35"/>
      <c r="DK41" s="35"/>
      <c r="DL41" s="35"/>
      <c r="DM41" s="35"/>
      <c r="DN41" s="35"/>
      <c r="DO41" s="36"/>
      <c r="DP41" s="34">
        <v>0</v>
      </c>
      <c r="DQ41" s="35"/>
      <c r="DR41" s="35"/>
      <c r="DS41" s="35"/>
      <c r="DT41" s="35"/>
      <c r="DU41" s="35"/>
      <c r="DV41" s="35"/>
      <c r="DW41" s="35"/>
      <c r="DX41" s="35"/>
      <c r="DY41" s="35"/>
      <c r="DZ41" s="36"/>
      <c r="EA41" s="34">
        <v>0</v>
      </c>
      <c r="EB41" s="35"/>
      <c r="EC41" s="35"/>
      <c r="ED41" s="35"/>
      <c r="EE41" s="35"/>
      <c r="EF41" s="35"/>
      <c r="EG41" s="35"/>
      <c r="EH41" s="35"/>
      <c r="EI41" s="35"/>
      <c r="EJ41" s="35"/>
      <c r="EK41" s="36"/>
      <c r="EL41" s="34">
        <v>0</v>
      </c>
      <c r="EM41" s="35"/>
      <c r="EN41" s="35"/>
      <c r="EO41" s="35"/>
      <c r="EP41" s="35"/>
      <c r="EQ41" s="35"/>
      <c r="ER41" s="35"/>
      <c r="ES41" s="35"/>
      <c r="ET41" s="35"/>
      <c r="EU41" s="35"/>
      <c r="EV41" s="36"/>
      <c r="EW41" s="71" t="s">
        <v>165</v>
      </c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3"/>
    </row>
    <row r="42" spans="1:168" ht="99" customHeight="1" x14ac:dyDescent="0.25">
      <c r="A42" s="51" t="s">
        <v>65</v>
      </c>
      <c r="B42" s="52"/>
      <c r="C42" s="52"/>
      <c r="D42" s="52"/>
      <c r="E42" s="52"/>
      <c r="F42" s="52"/>
      <c r="G42" s="53"/>
      <c r="H42" s="10"/>
      <c r="I42" s="56" t="s">
        <v>66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7"/>
      <c r="BH42" s="11"/>
      <c r="BI42" s="49" t="s">
        <v>15</v>
      </c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50"/>
      <c r="BX42" s="34" t="s">
        <v>142</v>
      </c>
      <c r="BY42" s="35"/>
      <c r="BZ42" s="35"/>
      <c r="CA42" s="35"/>
      <c r="CB42" s="35"/>
      <c r="CC42" s="35"/>
      <c r="CD42" s="35"/>
      <c r="CE42" s="35"/>
      <c r="CF42" s="35"/>
      <c r="CG42" s="35"/>
      <c r="CH42" s="36"/>
      <c r="CI42" s="34" t="s">
        <v>142</v>
      </c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4" t="s">
        <v>142</v>
      </c>
      <c r="CU42" s="35"/>
      <c r="CV42" s="35"/>
      <c r="CW42" s="35"/>
      <c r="CX42" s="35"/>
      <c r="CY42" s="35"/>
      <c r="CZ42" s="35"/>
      <c r="DA42" s="35"/>
      <c r="DB42" s="35"/>
      <c r="DC42" s="35"/>
      <c r="DD42" s="36"/>
      <c r="DE42" s="34" t="s">
        <v>142</v>
      </c>
      <c r="DF42" s="35"/>
      <c r="DG42" s="35"/>
      <c r="DH42" s="35"/>
      <c r="DI42" s="35"/>
      <c r="DJ42" s="35"/>
      <c r="DK42" s="35"/>
      <c r="DL42" s="35"/>
      <c r="DM42" s="35"/>
      <c r="DN42" s="35"/>
      <c r="DO42" s="36"/>
      <c r="DP42" s="34" t="s">
        <v>142</v>
      </c>
      <c r="DQ42" s="35"/>
      <c r="DR42" s="35"/>
      <c r="DS42" s="35"/>
      <c r="DT42" s="35"/>
      <c r="DU42" s="35"/>
      <c r="DV42" s="35"/>
      <c r="DW42" s="35"/>
      <c r="DX42" s="35"/>
      <c r="DY42" s="35"/>
      <c r="DZ42" s="36"/>
      <c r="EA42" s="34" t="s">
        <v>142</v>
      </c>
      <c r="EB42" s="35"/>
      <c r="EC42" s="35"/>
      <c r="ED42" s="35"/>
      <c r="EE42" s="35"/>
      <c r="EF42" s="35"/>
      <c r="EG42" s="35"/>
      <c r="EH42" s="35"/>
      <c r="EI42" s="35"/>
      <c r="EJ42" s="35"/>
      <c r="EK42" s="36"/>
      <c r="EL42" s="34" t="s">
        <v>142</v>
      </c>
      <c r="EM42" s="35"/>
      <c r="EN42" s="35"/>
      <c r="EO42" s="35"/>
      <c r="EP42" s="35"/>
      <c r="EQ42" s="35"/>
      <c r="ER42" s="35"/>
      <c r="ES42" s="35"/>
      <c r="ET42" s="35"/>
      <c r="EU42" s="35"/>
      <c r="EV42" s="36"/>
      <c r="EW42" s="104" t="s">
        <v>155</v>
      </c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6"/>
    </row>
    <row r="43" spans="1:168" ht="15.75" x14ac:dyDescent="0.25">
      <c r="A43" s="34" t="s">
        <v>67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6"/>
    </row>
    <row r="44" spans="1:168" ht="48" customHeight="1" x14ac:dyDescent="0.25">
      <c r="A44" s="51" t="s">
        <v>69</v>
      </c>
      <c r="B44" s="52"/>
      <c r="C44" s="52"/>
      <c r="D44" s="52"/>
      <c r="E44" s="52"/>
      <c r="F44" s="52"/>
      <c r="G44" s="53"/>
      <c r="H44" s="10"/>
      <c r="I44" s="56" t="s">
        <v>68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7"/>
      <c r="BH44" s="11"/>
      <c r="BI44" s="49" t="s">
        <v>15</v>
      </c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50"/>
      <c r="BX44" s="34">
        <v>37.299999999999997</v>
      </c>
      <c r="BY44" s="35"/>
      <c r="BZ44" s="35"/>
      <c r="CA44" s="35"/>
      <c r="CB44" s="35"/>
      <c r="CC44" s="35"/>
      <c r="CD44" s="35"/>
      <c r="CE44" s="35"/>
      <c r="CF44" s="35"/>
      <c r="CG44" s="35"/>
      <c r="CH44" s="36"/>
      <c r="CI44" s="34">
        <v>40.9</v>
      </c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4">
        <v>43.75</v>
      </c>
      <c r="CU44" s="35"/>
      <c r="CV44" s="35"/>
      <c r="CW44" s="35"/>
      <c r="CX44" s="35"/>
      <c r="CY44" s="35"/>
      <c r="CZ44" s="35"/>
      <c r="DA44" s="35"/>
      <c r="DB44" s="35"/>
      <c r="DC44" s="35"/>
      <c r="DD44" s="36"/>
      <c r="DE44" s="34">
        <v>47.9</v>
      </c>
      <c r="DF44" s="35"/>
      <c r="DG44" s="35"/>
      <c r="DH44" s="35"/>
      <c r="DI44" s="35"/>
      <c r="DJ44" s="35"/>
      <c r="DK44" s="35"/>
      <c r="DL44" s="35"/>
      <c r="DM44" s="35"/>
      <c r="DN44" s="35"/>
      <c r="DO44" s="36"/>
      <c r="DP44" s="34">
        <v>48.9</v>
      </c>
      <c r="DQ44" s="35"/>
      <c r="DR44" s="35"/>
      <c r="DS44" s="35"/>
      <c r="DT44" s="35"/>
      <c r="DU44" s="35"/>
      <c r="DV44" s="35"/>
      <c r="DW44" s="35"/>
      <c r="DX44" s="35"/>
      <c r="DY44" s="35"/>
      <c r="DZ44" s="36"/>
      <c r="EA44" s="34">
        <v>49.9</v>
      </c>
      <c r="EB44" s="35"/>
      <c r="EC44" s="35"/>
      <c r="ED44" s="35"/>
      <c r="EE44" s="35"/>
      <c r="EF44" s="35"/>
      <c r="EG44" s="35"/>
      <c r="EH44" s="35"/>
      <c r="EI44" s="35"/>
      <c r="EJ44" s="35"/>
      <c r="EK44" s="36"/>
      <c r="EL44" s="34">
        <v>50.1</v>
      </c>
      <c r="EM44" s="35"/>
      <c r="EN44" s="35"/>
      <c r="EO44" s="35"/>
      <c r="EP44" s="35"/>
      <c r="EQ44" s="35"/>
      <c r="ER44" s="35"/>
      <c r="ES44" s="35"/>
      <c r="ET44" s="35"/>
      <c r="EU44" s="35"/>
      <c r="EV44" s="36"/>
      <c r="EW44" s="71" t="s">
        <v>167</v>
      </c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3"/>
    </row>
    <row r="45" spans="1:168" ht="68.25" customHeight="1" x14ac:dyDescent="0.25">
      <c r="A45" s="51" t="s">
        <v>136</v>
      </c>
      <c r="B45" s="52"/>
      <c r="C45" s="52"/>
      <c r="D45" s="52"/>
      <c r="E45" s="52"/>
      <c r="F45" s="52"/>
      <c r="G45" s="53"/>
      <c r="H45" s="10"/>
      <c r="I45" s="56" t="s">
        <v>135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7"/>
      <c r="BH45" s="11"/>
      <c r="BI45" s="49" t="s">
        <v>15</v>
      </c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50"/>
      <c r="BX45" s="34">
        <v>88</v>
      </c>
      <c r="BY45" s="35"/>
      <c r="BZ45" s="35"/>
      <c r="CA45" s="35"/>
      <c r="CB45" s="35"/>
      <c r="CC45" s="35"/>
      <c r="CD45" s="35"/>
      <c r="CE45" s="35"/>
      <c r="CF45" s="35"/>
      <c r="CG45" s="35"/>
      <c r="CH45" s="36"/>
      <c r="CI45" s="58">
        <v>89</v>
      </c>
      <c r="CJ45" s="59"/>
      <c r="CK45" s="59"/>
      <c r="CL45" s="59"/>
      <c r="CM45" s="59"/>
      <c r="CN45" s="59"/>
      <c r="CO45" s="59"/>
      <c r="CP45" s="59"/>
      <c r="CQ45" s="59"/>
      <c r="CR45" s="59"/>
      <c r="CS45" s="60"/>
      <c r="CT45" s="34">
        <v>93.2</v>
      </c>
      <c r="CU45" s="35"/>
      <c r="CV45" s="35"/>
      <c r="CW45" s="35"/>
      <c r="CX45" s="35"/>
      <c r="CY45" s="35"/>
      <c r="CZ45" s="35"/>
      <c r="DA45" s="35"/>
      <c r="DB45" s="35"/>
      <c r="DC45" s="35"/>
      <c r="DD45" s="36"/>
      <c r="DE45" s="34">
        <v>96</v>
      </c>
      <c r="DF45" s="35"/>
      <c r="DG45" s="35"/>
      <c r="DH45" s="35"/>
      <c r="DI45" s="35"/>
      <c r="DJ45" s="35"/>
      <c r="DK45" s="35"/>
      <c r="DL45" s="35"/>
      <c r="DM45" s="35"/>
      <c r="DN45" s="35"/>
      <c r="DO45" s="36"/>
      <c r="DP45" s="34">
        <v>96</v>
      </c>
      <c r="DQ45" s="35"/>
      <c r="DR45" s="35"/>
      <c r="DS45" s="35"/>
      <c r="DT45" s="35"/>
      <c r="DU45" s="35"/>
      <c r="DV45" s="35"/>
      <c r="DW45" s="35"/>
      <c r="DX45" s="35"/>
      <c r="DY45" s="35"/>
      <c r="DZ45" s="36"/>
      <c r="EA45" s="34">
        <v>96</v>
      </c>
      <c r="EB45" s="35"/>
      <c r="EC45" s="35"/>
      <c r="ED45" s="35"/>
      <c r="EE45" s="35"/>
      <c r="EF45" s="35"/>
      <c r="EG45" s="35"/>
      <c r="EH45" s="35"/>
      <c r="EI45" s="35"/>
      <c r="EJ45" s="35"/>
      <c r="EK45" s="36"/>
      <c r="EL45" s="34">
        <v>96</v>
      </c>
      <c r="EM45" s="35"/>
      <c r="EN45" s="35"/>
      <c r="EO45" s="35"/>
      <c r="EP45" s="35"/>
      <c r="EQ45" s="35"/>
      <c r="ER45" s="35"/>
      <c r="ES45" s="35"/>
      <c r="ET45" s="35"/>
      <c r="EU45" s="35"/>
      <c r="EV45" s="36"/>
      <c r="EW45" s="71" t="s">
        <v>188</v>
      </c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3"/>
    </row>
    <row r="46" spans="1:168" ht="15.75" x14ac:dyDescent="0.25">
      <c r="A46" s="34" t="s">
        <v>75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6"/>
    </row>
    <row r="47" spans="1:168" ht="50.25" customHeight="1" x14ac:dyDescent="0.25">
      <c r="A47" s="61" t="s">
        <v>70</v>
      </c>
      <c r="B47" s="62"/>
      <c r="C47" s="62"/>
      <c r="D47" s="62"/>
      <c r="E47" s="62"/>
      <c r="F47" s="62"/>
      <c r="G47" s="63"/>
      <c r="H47" s="10"/>
      <c r="I47" s="56" t="s">
        <v>72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7"/>
      <c r="BH47" s="12"/>
      <c r="BI47" s="49" t="s">
        <v>71</v>
      </c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50"/>
      <c r="BX47" s="34">
        <v>27.7</v>
      </c>
      <c r="BY47" s="35"/>
      <c r="BZ47" s="35"/>
      <c r="CA47" s="35"/>
      <c r="CB47" s="35"/>
      <c r="CC47" s="35"/>
      <c r="CD47" s="35"/>
      <c r="CE47" s="35"/>
      <c r="CF47" s="35"/>
      <c r="CG47" s="35"/>
      <c r="CH47" s="36"/>
      <c r="CI47" s="34">
        <v>28.4</v>
      </c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4">
        <v>29.11</v>
      </c>
      <c r="CU47" s="35"/>
      <c r="CV47" s="35"/>
      <c r="CW47" s="35"/>
      <c r="CX47" s="35"/>
      <c r="CY47" s="35"/>
      <c r="CZ47" s="35"/>
      <c r="DA47" s="35"/>
      <c r="DB47" s="35"/>
      <c r="DC47" s="35"/>
      <c r="DD47" s="36"/>
      <c r="DE47" s="34">
        <v>29.7</v>
      </c>
      <c r="DF47" s="35"/>
      <c r="DG47" s="35"/>
      <c r="DH47" s="35"/>
      <c r="DI47" s="35"/>
      <c r="DJ47" s="35"/>
      <c r="DK47" s="35"/>
      <c r="DL47" s="35"/>
      <c r="DM47" s="35"/>
      <c r="DN47" s="35"/>
      <c r="DO47" s="36"/>
      <c r="DP47" s="34">
        <v>29.9</v>
      </c>
      <c r="DQ47" s="35"/>
      <c r="DR47" s="35"/>
      <c r="DS47" s="35"/>
      <c r="DT47" s="35"/>
      <c r="DU47" s="35"/>
      <c r="DV47" s="35"/>
      <c r="DW47" s="35"/>
      <c r="DX47" s="35"/>
      <c r="DY47" s="35"/>
      <c r="DZ47" s="36"/>
      <c r="EA47" s="34">
        <v>30.6</v>
      </c>
      <c r="EB47" s="35"/>
      <c r="EC47" s="35"/>
      <c r="ED47" s="35"/>
      <c r="EE47" s="35"/>
      <c r="EF47" s="35"/>
      <c r="EG47" s="35"/>
      <c r="EH47" s="35"/>
      <c r="EI47" s="35"/>
      <c r="EJ47" s="35"/>
      <c r="EK47" s="36"/>
      <c r="EL47" s="34">
        <v>31.4</v>
      </c>
      <c r="EM47" s="35"/>
      <c r="EN47" s="35"/>
      <c r="EO47" s="35"/>
      <c r="EP47" s="35"/>
      <c r="EQ47" s="35"/>
      <c r="ER47" s="35"/>
      <c r="ES47" s="35"/>
      <c r="ET47" s="35"/>
      <c r="EU47" s="35"/>
      <c r="EV47" s="36"/>
      <c r="EW47" s="107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9"/>
    </row>
    <row r="48" spans="1:168" ht="36" customHeight="1" x14ac:dyDescent="0.25">
      <c r="A48" s="67"/>
      <c r="B48" s="68"/>
      <c r="C48" s="68"/>
      <c r="D48" s="68"/>
      <c r="E48" s="68"/>
      <c r="F48" s="68"/>
      <c r="G48" s="69"/>
      <c r="H48" s="10"/>
      <c r="I48" s="56" t="s">
        <v>73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7"/>
      <c r="BH48" s="14"/>
      <c r="BI48" s="54" t="s">
        <v>71</v>
      </c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5"/>
      <c r="BX48" s="34">
        <v>0.75</v>
      </c>
      <c r="BY48" s="35"/>
      <c r="BZ48" s="35"/>
      <c r="CA48" s="35"/>
      <c r="CB48" s="35"/>
      <c r="CC48" s="35"/>
      <c r="CD48" s="35"/>
      <c r="CE48" s="35"/>
      <c r="CF48" s="35"/>
      <c r="CG48" s="35"/>
      <c r="CH48" s="36"/>
      <c r="CI48" s="34">
        <v>0.73</v>
      </c>
      <c r="CJ48" s="35"/>
      <c r="CK48" s="35"/>
      <c r="CL48" s="35"/>
      <c r="CM48" s="35"/>
      <c r="CN48" s="35"/>
      <c r="CO48" s="35"/>
      <c r="CP48" s="35"/>
      <c r="CQ48" s="35"/>
      <c r="CR48" s="35"/>
      <c r="CS48" s="36"/>
      <c r="CT48" s="34">
        <v>0.75</v>
      </c>
      <c r="CU48" s="35"/>
      <c r="CV48" s="35"/>
      <c r="CW48" s="35"/>
      <c r="CX48" s="35"/>
      <c r="CY48" s="35"/>
      <c r="CZ48" s="35"/>
      <c r="DA48" s="35"/>
      <c r="DB48" s="35"/>
      <c r="DC48" s="35"/>
      <c r="DD48" s="36"/>
      <c r="DE48" s="34">
        <v>0.87</v>
      </c>
      <c r="DF48" s="35"/>
      <c r="DG48" s="35"/>
      <c r="DH48" s="35"/>
      <c r="DI48" s="35"/>
      <c r="DJ48" s="35"/>
      <c r="DK48" s="35"/>
      <c r="DL48" s="35"/>
      <c r="DM48" s="35"/>
      <c r="DN48" s="35"/>
      <c r="DO48" s="36"/>
      <c r="DP48" s="34">
        <v>0.73</v>
      </c>
      <c r="DQ48" s="35"/>
      <c r="DR48" s="35"/>
      <c r="DS48" s="35"/>
      <c r="DT48" s="35"/>
      <c r="DU48" s="35"/>
      <c r="DV48" s="35"/>
      <c r="DW48" s="35"/>
      <c r="DX48" s="35"/>
      <c r="DY48" s="35"/>
      <c r="DZ48" s="36"/>
      <c r="EA48" s="34">
        <v>0.69</v>
      </c>
      <c r="EB48" s="35"/>
      <c r="EC48" s="35"/>
      <c r="ED48" s="35"/>
      <c r="EE48" s="35"/>
      <c r="EF48" s="35"/>
      <c r="EG48" s="35"/>
      <c r="EH48" s="35"/>
      <c r="EI48" s="35"/>
      <c r="EJ48" s="35"/>
      <c r="EK48" s="36"/>
      <c r="EL48" s="34">
        <v>0.69</v>
      </c>
      <c r="EM48" s="35"/>
      <c r="EN48" s="35"/>
      <c r="EO48" s="35"/>
      <c r="EP48" s="35"/>
      <c r="EQ48" s="35"/>
      <c r="ER48" s="35"/>
      <c r="ES48" s="35"/>
      <c r="ET48" s="35"/>
      <c r="EU48" s="35"/>
      <c r="EV48" s="36"/>
      <c r="EW48" s="107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9"/>
    </row>
    <row r="49" spans="1:168" ht="66" customHeight="1" x14ac:dyDescent="0.25">
      <c r="A49" s="61" t="s">
        <v>74</v>
      </c>
      <c r="B49" s="62"/>
      <c r="C49" s="62"/>
      <c r="D49" s="62"/>
      <c r="E49" s="62"/>
      <c r="F49" s="62"/>
      <c r="G49" s="63"/>
      <c r="H49" s="10"/>
      <c r="I49" s="56" t="s">
        <v>77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7"/>
      <c r="BH49" s="11"/>
      <c r="BI49" s="49" t="s">
        <v>76</v>
      </c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50"/>
      <c r="BX49" s="34">
        <v>4.3099999999999996</v>
      </c>
      <c r="BY49" s="35"/>
      <c r="BZ49" s="35"/>
      <c r="CA49" s="35"/>
      <c r="CB49" s="35"/>
      <c r="CC49" s="35"/>
      <c r="CD49" s="35"/>
      <c r="CE49" s="35"/>
      <c r="CF49" s="35"/>
      <c r="CG49" s="35"/>
      <c r="CH49" s="36"/>
      <c r="CI49" s="34">
        <f>ROUND(37.3/58200*10000,2)</f>
        <v>6.41</v>
      </c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4">
        <f>ROUND(15.2/58287*10000,2)</f>
        <v>2.61</v>
      </c>
      <c r="CU49" s="35"/>
      <c r="CV49" s="35"/>
      <c r="CW49" s="35"/>
      <c r="CX49" s="35"/>
      <c r="CY49" s="35"/>
      <c r="CZ49" s="35"/>
      <c r="DA49" s="35"/>
      <c r="DB49" s="35"/>
      <c r="DC49" s="35"/>
      <c r="DD49" s="36"/>
      <c r="DE49" s="34">
        <f>ROUND(18.7/58254*10000,2)</f>
        <v>3.21</v>
      </c>
      <c r="DF49" s="35"/>
      <c r="DG49" s="35"/>
      <c r="DH49" s="35"/>
      <c r="DI49" s="35"/>
      <c r="DJ49" s="35"/>
      <c r="DK49" s="35"/>
      <c r="DL49" s="35"/>
      <c r="DM49" s="35"/>
      <c r="DN49" s="35"/>
      <c r="DO49" s="36"/>
      <c r="DP49" s="34">
        <v>2</v>
      </c>
      <c r="DQ49" s="35"/>
      <c r="DR49" s="35"/>
      <c r="DS49" s="35"/>
      <c r="DT49" s="35"/>
      <c r="DU49" s="35"/>
      <c r="DV49" s="35"/>
      <c r="DW49" s="35"/>
      <c r="DX49" s="35"/>
      <c r="DY49" s="35"/>
      <c r="DZ49" s="36"/>
      <c r="EA49" s="34">
        <v>2</v>
      </c>
      <c r="EB49" s="35"/>
      <c r="EC49" s="35"/>
      <c r="ED49" s="35"/>
      <c r="EE49" s="35"/>
      <c r="EF49" s="35"/>
      <c r="EG49" s="35"/>
      <c r="EH49" s="35"/>
      <c r="EI49" s="35"/>
      <c r="EJ49" s="35"/>
      <c r="EK49" s="36"/>
      <c r="EL49" s="34">
        <v>2</v>
      </c>
      <c r="EM49" s="35"/>
      <c r="EN49" s="35"/>
      <c r="EO49" s="35"/>
      <c r="EP49" s="35"/>
      <c r="EQ49" s="35"/>
      <c r="ER49" s="35"/>
      <c r="ES49" s="35"/>
      <c r="ET49" s="35"/>
      <c r="EU49" s="35"/>
      <c r="EV49" s="36"/>
      <c r="EW49" s="110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2"/>
    </row>
    <row r="50" spans="1:168" ht="101.25" customHeight="1" x14ac:dyDescent="0.25">
      <c r="A50" s="67"/>
      <c r="B50" s="68"/>
      <c r="C50" s="68"/>
      <c r="D50" s="68"/>
      <c r="E50" s="68"/>
      <c r="F50" s="68"/>
      <c r="G50" s="69"/>
      <c r="H50" s="10"/>
      <c r="I50" s="56" t="s">
        <v>78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7"/>
      <c r="BH50" s="14"/>
      <c r="BI50" s="54" t="s">
        <v>76</v>
      </c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5"/>
      <c r="BX50" s="34">
        <v>4.07</v>
      </c>
      <c r="BY50" s="35"/>
      <c r="BZ50" s="35"/>
      <c r="CA50" s="35"/>
      <c r="CB50" s="35"/>
      <c r="CC50" s="35"/>
      <c r="CD50" s="35"/>
      <c r="CE50" s="35"/>
      <c r="CF50" s="35"/>
      <c r="CG50" s="35"/>
      <c r="CH50" s="36"/>
      <c r="CI50" s="34">
        <f>ROUND(29.2/58200*10000,2)</f>
        <v>5.0199999999999996</v>
      </c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4">
        <f>ROUND(14.4/58287*10000,2)</f>
        <v>2.4700000000000002</v>
      </c>
      <c r="CU50" s="35"/>
      <c r="CV50" s="35"/>
      <c r="CW50" s="35"/>
      <c r="CX50" s="35"/>
      <c r="CY50" s="35"/>
      <c r="CZ50" s="35"/>
      <c r="DA50" s="35"/>
      <c r="DB50" s="35"/>
      <c r="DC50" s="35"/>
      <c r="DD50" s="36"/>
      <c r="DE50" s="34">
        <f>ROUND(13.5/58254*10000,2)</f>
        <v>2.3199999999999998</v>
      </c>
      <c r="DF50" s="35"/>
      <c r="DG50" s="35"/>
      <c r="DH50" s="35"/>
      <c r="DI50" s="35"/>
      <c r="DJ50" s="35"/>
      <c r="DK50" s="35"/>
      <c r="DL50" s="35"/>
      <c r="DM50" s="35"/>
      <c r="DN50" s="35"/>
      <c r="DO50" s="36"/>
      <c r="DP50" s="34">
        <v>2</v>
      </c>
      <c r="DQ50" s="35"/>
      <c r="DR50" s="35"/>
      <c r="DS50" s="35"/>
      <c r="DT50" s="35"/>
      <c r="DU50" s="35"/>
      <c r="DV50" s="35"/>
      <c r="DW50" s="35"/>
      <c r="DX50" s="35"/>
      <c r="DY50" s="35"/>
      <c r="DZ50" s="36"/>
      <c r="EA50" s="34">
        <v>2</v>
      </c>
      <c r="EB50" s="35"/>
      <c r="EC50" s="35"/>
      <c r="ED50" s="35"/>
      <c r="EE50" s="35"/>
      <c r="EF50" s="35"/>
      <c r="EG50" s="35"/>
      <c r="EH50" s="35"/>
      <c r="EI50" s="35"/>
      <c r="EJ50" s="35"/>
      <c r="EK50" s="36"/>
      <c r="EL50" s="34">
        <v>2</v>
      </c>
      <c r="EM50" s="35"/>
      <c r="EN50" s="35"/>
      <c r="EO50" s="35"/>
      <c r="EP50" s="35"/>
      <c r="EQ50" s="35"/>
      <c r="ER50" s="35"/>
      <c r="ES50" s="35"/>
      <c r="ET50" s="35"/>
      <c r="EU50" s="35"/>
      <c r="EV50" s="36"/>
      <c r="EW50" s="110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2"/>
    </row>
    <row r="51" spans="1:168" ht="131.25" customHeight="1" x14ac:dyDescent="0.25">
      <c r="A51" s="61" t="s">
        <v>79</v>
      </c>
      <c r="B51" s="62"/>
      <c r="C51" s="62"/>
      <c r="D51" s="62"/>
      <c r="E51" s="62"/>
      <c r="F51" s="62"/>
      <c r="G51" s="63"/>
      <c r="H51" s="10"/>
      <c r="I51" s="56" t="s">
        <v>80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7"/>
      <c r="BH51" s="11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50"/>
      <c r="BX51" s="34" t="s">
        <v>143</v>
      </c>
      <c r="BY51" s="35"/>
      <c r="BZ51" s="35"/>
      <c r="CA51" s="35"/>
      <c r="CB51" s="35"/>
      <c r="CC51" s="35"/>
      <c r="CD51" s="35"/>
      <c r="CE51" s="35"/>
      <c r="CF51" s="35"/>
      <c r="CG51" s="35"/>
      <c r="CH51" s="36"/>
      <c r="CI51" s="34" t="s">
        <v>143</v>
      </c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4" t="s">
        <v>143</v>
      </c>
      <c r="CU51" s="35"/>
      <c r="CV51" s="35"/>
      <c r="CW51" s="35"/>
      <c r="CX51" s="35"/>
      <c r="CY51" s="35"/>
      <c r="CZ51" s="35"/>
      <c r="DA51" s="35"/>
      <c r="DB51" s="35"/>
      <c r="DC51" s="35"/>
      <c r="DD51" s="36"/>
      <c r="DE51" s="34" t="s">
        <v>143</v>
      </c>
      <c r="DF51" s="35"/>
      <c r="DG51" s="35"/>
      <c r="DH51" s="35"/>
      <c r="DI51" s="35"/>
      <c r="DJ51" s="35"/>
      <c r="DK51" s="35"/>
      <c r="DL51" s="35"/>
      <c r="DM51" s="35"/>
      <c r="DN51" s="35"/>
      <c r="DO51" s="36"/>
      <c r="DP51" s="34" t="s">
        <v>143</v>
      </c>
      <c r="DQ51" s="35"/>
      <c r="DR51" s="35"/>
      <c r="DS51" s="35"/>
      <c r="DT51" s="35"/>
      <c r="DU51" s="35"/>
      <c r="DV51" s="35"/>
      <c r="DW51" s="35"/>
      <c r="DX51" s="35"/>
      <c r="DY51" s="35"/>
      <c r="DZ51" s="36"/>
      <c r="EA51" s="34" t="s">
        <v>143</v>
      </c>
      <c r="EB51" s="35"/>
      <c r="EC51" s="35"/>
      <c r="ED51" s="35"/>
      <c r="EE51" s="35"/>
      <c r="EF51" s="35"/>
      <c r="EG51" s="35"/>
      <c r="EH51" s="35"/>
      <c r="EI51" s="35"/>
      <c r="EJ51" s="35"/>
      <c r="EK51" s="36"/>
      <c r="EL51" s="34" t="s">
        <v>143</v>
      </c>
      <c r="EM51" s="35"/>
      <c r="EN51" s="35"/>
      <c r="EO51" s="35"/>
      <c r="EP51" s="35"/>
      <c r="EQ51" s="35"/>
      <c r="ER51" s="35"/>
      <c r="ES51" s="35"/>
      <c r="ET51" s="35"/>
      <c r="EU51" s="35"/>
      <c r="EV51" s="36"/>
      <c r="EW51" s="70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7"/>
    </row>
    <row r="52" spans="1:168" ht="34.5" customHeight="1" x14ac:dyDescent="0.25">
      <c r="A52" s="64"/>
      <c r="B52" s="65"/>
      <c r="C52" s="65"/>
      <c r="D52" s="65"/>
      <c r="E52" s="65"/>
      <c r="F52" s="65"/>
      <c r="G52" s="66"/>
      <c r="H52" s="10"/>
      <c r="I52" s="56" t="s">
        <v>123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7"/>
      <c r="BH52" s="11"/>
      <c r="BI52" s="49" t="s">
        <v>71</v>
      </c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50"/>
      <c r="BX52" s="34">
        <v>8000</v>
      </c>
      <c r="BY52" s="35"/>
      <c r="BZ52" s="35"/>
      <c r="CA52" s="35"/>
      <c r="CB52" s="35"/>
      <c r="CC52" s="35"/>
      <c r="CD52" s="35"/>
      <c r="CE52" s="35"/>
      <c r="CF52" s="35"/>
      <c r="CG52" s="35"/>
      <c r="CH52" s="36"/>
      <c r="CI52" s="34">
        <v>8000</v>
      </c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4">
        <v>18825</v>
      </c>
      <c r="CU52" s="35"/>
      <c r="CV52" s="35"/>
      <c r="CW52" s="35"/>
      <c r="CX52" s="35"/>
      <c r="CY52" s="35"/>
      <c r="CZ52" s="35"/>
      <c r="DA52" s="35"/>
      <c r="DB52" s="35"/>
      <c r="DC52" s="35"/>
      <c r="DD52" s="36"/>
      <c r="DE52" s="34">
        <v>18825</v>
      </c>
      <c r="DF52" s="35"/>
      <c r="DG52" s="35"/>
      <c r="DH52" s="35"/>
      <c r="DI52" s="35"/>
      <c r="DJ52" s="35"/>
      <c r="DK52" s="35"/>
      <c r="DL52" s="35"/>
      <c r="DM52" s="35"/>
      <c r="DN52" s="35"/>
      <c r="DO52" s="36"/>
      <c r="DP52" s="34">
        <v>12000</v>
      </c>
      <c r="DQ52" s="35"/>
      <c r="DR52" s="35"/>
      <c r="DS52" s="35"/>
      <c r="DT52" s="35"/>
      <c r="DU52" s="35"/>
      <c r="DV52" s="35"/>
      <c r="DW52" s="35"/>
      <c r="DX52" s="35"/>
      <c r="DY52" s="35"/>
      <c r="DZ52" s="36"/>
      <c r="EA52" s="34">
        <v>8000</v>
      </c>
      <c r="EB52" s="35"/>
      <c r="EC52" s="35"/>
      <c r="ED52" s="35"/>
      <c r="EE52" s="35"/>
      <c r="EF52" s="35"/>
      <c r="EG52" s="35"/>
      <c r="EH52" s="35"/>
      <c r="EI52" s="35"/>
      <c r="EJ52" s="35"/>
      <c r="EK52" s="36"/>
      <c r="EL52" s="34">
        <v>3000</v>
      </c>
      <c r="EM52" s="35"/>
      <c r="EN52" s="35"/>
      <c r="EO52" s="35"/>
      <c r="EP52" s="35"/>
      <c r="EQ52" s="35"/>
      <c r="ER52" s="35"/>
      <c r="ES52" s="35"/>
      <c r="ET52" s="35"/>
      <c r="EU52" s="35"/>
      <c r="EV52" s="36"/>
      <c r="EW52" s="70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7"/>
    </row>
    <row r="53" spans="1:168" ht="36.75" customHeight="1" x14ac:dyDescent="0.25">
      <c r="A53" s="67"/>
      <c r="B53" s="68"/>
      <c r="C53" s="68"/>
      <c r="D53" s="68"/>
      <c r="E53" s="68"/>
      <c r="F53" s="68"/>
      <c r="G53" s="69"/>
      <c r="H53" s="10"/>
      <c r="I53" s="56" t="s">
        <v>81</v>
      </c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7"/>
      <c r="BH53" s="11"/>
      <c r="BI53" s="49" t="s">
        <v>71</v>
      </c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50"/>
      <c r="BX53" s="34">
        <v>0</v>
      </c>
      <c r="BY53" s="35"/>
      <c r="BZ53" s="35"/>
      <c r="CA53" s="35"/>
      <c r="CB53" s="35"/>
      <c r="CC53" s="35"/>
      <c r="CD53" s="35"/>
      <c r="CE53" s="35"/>
      <c r="CF53" s="35"/>
      <c r="CG53" s="35"/>
      <c r="CH53" s="36"/>
      <c r="CI53" s="34">
        <v>0</v>
      </c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4">
        <v>0</v>
      </c>
      <c r="CU53" s="35"/>
      <c r="CV53" s="35"/>
      <c r="CW53" s="35"/>
      <c r="CX53" s="35"/>
      <c r="CY53" s="35"/>
      <c r="CZ53" s="35"/>
      <c r="DA53" s="35"/>
      <c r="DB53" s="35"/>
      <c r="DC53" s="35"/>
      <c r="DD53" s="36"/>
      <c r="DE53" s="34">
        <v>0</v>
      </c>
      <c r="DF53" s="35"/>
      <c r="DG53" s="35"/>
      <c r="DH53" s="35"/>
      <c r="DI53" s="35"/>
      <c r="DJ53" s="35"/>
      <c r="DK53" s="35"/>
      <c r="DL53" s="35"/>
      <c r="DM53" s="35"/>
      <c r="DN53" s="35"/>
      <c r="DO53" s="36"/>
      <c r="DP53" s="34">
        <v>0</v>
      </c>
      <c r="DQ53" s="35"/>
      <c r="DR53" s="35"/>
      <c r="DS53" s="35"/>
      <c r="DT53" s="35"/>
      <c r="DU53" s="35"/>
      <c r="DV53" s="35"/>
      <c r="DW53" s="35"/>
      <c r="DX53" s="35"/>
      <c r="DY53" s="35"/>
      <c r="DZ53" s="36"/>
      <c r="EA53" s="34">
        <v>0</v>
      </c>
      <c r="EB53" s="35"/>
      <c r="EC53" s="35"/>
      <c r="ED53" s="35"/>
      <c r="EE53" s="35"/>
      <c r="EF53" s="35"/>
      <c r="EG53" s="35"/>
      <c r="EH53" s="35"/>
      <c r="EI53" s="35"/>
      <c r="EJ53" s="35"/>
      <c r="EK53" s="36"/>
      <c r="EL53" s="34">
        <v>0</v>
      </c>
      <c r="EM53" s="35"/>
      <c r="EN53" s="35"/>
      <c r="EO53" s="35"/>
      <c r="EP53" s="35"/>
      <c r="EQ53" s="35"/>
      <c r="ER53" s="35"/>
      <c r="ES53" s="35"/>
      <c r="ET53" s="35"/>
      <c r="EU53" s="35"/>
      <c r="EV53" s="36"/>
      <c r="EW53" s="70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7"/>
    </row>
    <row r="54" spans="1:168" ht="21.75" customHeight="1" x14ac:dyDescent="0.25">
      <c r="A54" s="34" t="s">
        <v>82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6"/>
    </row>
    <row r="55" spans="1:168" ht="119.25" customHeight="1" x14ac:dyDescent="0.25">
      <c r="A55" s="51" t="s">
        <v>83</v>
      </c>
      <c r="B55" s="52"/>
      <c r="C55" s="52"/>
      <c r="D55" s="52"/>
      <c r="E55" s="52"/>
      <c r="F55" s="52"/>
      <c r="G55" s="53"/>
      <c r="H55" s="10"/>
      <c r="I55" s="56" t="s">
        <v>84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7"/>
      <c r="BH55" s="11"/>
      <c r="BI55" s="49" t="s">
        <v>15</v>
      </c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50"/>
      <c r="BX55" s="34">
        <v>100</v>
      </c>
      <c r="BY55" s="35"/>
      <c r="BZ55" s="35"/>
      <c r="CA55" s="35"/>
      <c r="CB55" s="35"/>
      <c r="CC55" s="35"/>
      <c r="CD55" s="35"/>
      <c r="CE55" s="35"/>
      <c r="CF55" s="35"/>
      <c r="CG55" s="35"/>
      <c r="CH55" s="36"/>
      <c r="CI55" s="34">
        <v>100</v>
      </c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4">
        <v>100</v>
      </c>
      <c r="CU55" s="35"/>
      <c r="CV55" s="35"/>
      <c r="CW55" s="35"/>
      <c r="CX55" s="35"/>
      <c r="CY55" s="35"/>
      <c r="CZ55" s="35"/>
      <c r="DA55" s="35"/>
      <c r="DB55" s="35"/>
      <c r="DC55" s="35"/>
      <c r="DD55" s="36"/>
      <c r="DE55" s="34">
        <v>100</v>
      </c>
      <c r="DF55" s="35"/>
      <c r="DG55" s="35"/>
      <c r="DH55" s="35"/>
      <c r="DI55" s="35"/>
      <c r="DJ55" s="35"/>
      <c r="DK55" s="35"/>
      <c r="DL55" s="35"/>
      <c r="DM55" s="35"/>
      <c r="DN55" s="35"/>
      <c r="DO55" s="36"/>
      <c r="DP55" s="34">
        <v>100</v>
      </c>
      <c r="DQ55" s="35"/>
      <c r="DR55" s="35"/>
      <c r="DS55" s="35"/>
      <c r="DT55" s="35"/>
      <c r="DU55" s="35"/>
      <c r="DV55" s="35"/>
      <c r="DW55" s="35"/>
      <c r="DX55" s="35"/>
      <c r="DY55" s="35"/>
      <c r="DZ55" s="36"/>
      <c r="EA55" s="34">
        <v>100</v>
      </c>
      <c r="EB55" s="35"/>
      <c r="EC55" s="35"/>
      <c r="ED55" s="35"/>
      <c r="EE55" s="35"/>
      <c r="EF55" s="35"/>
      <c r="EG55" s="35"/>
      <c r="EH55" s="35"/>
      <c r="EI55" s="35"/>
      <c r="EJ55" s="35"/>
      <c r="EK55" s="36"/>
      <c r="EL55" s="34">
        <v>100</v>
      </c>
      <c r="EM55" s="35"/>
      <c r="EN55" s="35"/>
      <c r="EO55" s="35"/>
      <c r="EP55" s="35"/>
      <c r="EQ55" s="35"/>
      <c r="ER55" s="35"/>
      <c r="ES55" s="35"/>
      <c r="ET55" s="35"/>
      <c r="EU55" s="35"/>
      <c r="EV55" s="36"/>
      <c r="EW55" s="145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7"/>
    </row>
    <row r="56" spans="1:168" ht="126" customHeight="1" x14ac:dyDescent="0.25">
      <c r="A56" s="61" t="s">
        <v>85</v>
      </c>
      <c r="B56" s="62"/>
      <c r="C56" s="62"/>
      <c r="D56" s="62"/>
      <c r="E56" s="62"/>
      <c r="F56" s="62"/>
      <c r="G56" s="63"/>
      <c r="H56" s="16"/>
      <c r="I56" s="122" t="s">
        <v>134</v>
      </c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7"/>
      <c r="BH56" s="18"/>
      <c r="BI56" s="129" t="s">
        <v>15</v>
      </c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30"/>
      <c r="BX56" s="37">
        <v>80</v>
      </c>
      <c r="BY56" s="38"/>
      <c r="BZ56" s="38"/>
      <c r="CA56" s="38"/>
      <c r="CB56" s="38"/>
      <c r="CC56" s="38"/>
      <c r="CD56" s="38"/>
      <c r="CE56" s="38"/>
      <c r="CF56" s="38"/>
      <c r="CG56" s="38"/>
      <c r="CH56" s="39"/>
      <c r="CI56" s="37">
        <v>80</v>
      </c>
      <c r="CJ56" s="38"/>
      <c r="CK56" s="38"/>
      <c r="CL56" s="38"/>
      <c r="CM56" s="38"/>
      <c r="CN56" s="38"/>
      <c r="CO56" s="38"/>
      <c r="CP56" s="38"/>
      <c r="CQ56" s="38"/>
      <c r="CR56" s="38"/>
      <c r="CS56" s="39"/>
      <c r="CT56" s="37">
        <v>100</v>
      </c>
      <c r="CU56" s="38"/>
      <c r="CV56" s="38"/>
      <c r="CW56" s="38"/>
      <c r="CX56" s="38"/>
      <c r="CY56" s="38"/>
      <c r="CZ56" s="38"/>
      <c r="DA56" s="38"/>
      <c r="DB56" s="38"/>
      <c r="DC56" s="38"/>
      <c r="DD56" s="39"/>
      <c r="DE56" s="37">
        <v>100</v>
      </c>
      <c r="DF56" s="38"/>
      <c r="DG56" s="38"/>
      <c r="DH56" s="38"/>
      <c r="DI56" s="38"/>
      <c r="DJ56" s="38"/>
      <c r="DK56" s="38"/>
      <c r="DL56" s="38"/>
      <c r="DM56" s="38"/>
      <c r="DN56" s="38"/>
      <c r="DO56" s="39"/>
      <c r="DP56" s="37">
        <v>100</v>
      </c>
      <c r="DQ56" s="38"/>
      <c r="DR56" s="38"/>
      <c r="DS56" s="38"/>
      <c r="DT56" s="38"/>
      <c r="DU56" s="38"/>
      <c r="DV56" s="38"/>
      <c r="DW56" s="38"/>
      <c r="DX56" s="38"/>
      <c r="DY56" s="38"/>
      <c r="DZ56" s="39"/>
      <c r="EA56" s="37">
        <v>100</v>
      </c>
      <c r="EB56" s="38"/>
      <c r="EC56" s="38"/>
      <c r="ED56" s="38"/>
      <c r="EE56" s="38"/>
      <c r="EF56" s="38"/>
      <c r="EG56" s="38"/>
      <c r="EH56" s="38"/>
      <c r="EI56" s="38"/>
      <c r="EJ56" s="38"/>
      <c r="EK56" s="39"/>
      <c r="EL56" s="37">
        <v>100</v>
      </c>
      <c r="EM56" s="38"/>
      <c r="EN56" s="38"/>
      <c r="EO56" s="38"/>
      <c r="EP56" s="38"/>
      <c r="EQ56" s="38"/>
      <c r="ER56" s="38"/>
      <c r="ES56" s="38"/>
      <c r="ET56" s="38"/>
      <c r="EU56" s="38"/>
      <c r="EV56" s="39"/>
      <c r="EW56" s="116" t="s">
        <v>154</v>
      </c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8"/>
    </row>
    <row r="57" spans="1:168" ht="158.25" customHeight="1" x14ac:dyDescent="0.25">
      <c r="A57" s="67"/>
      <c r="B57" s="68"/>
      <c r="C57" s="68"/>
      <c r="D57" s="68"/>
      <c r="E57" s="68"/>
      <c r="F57" s="68"/>
      <c r="G57" s="69"/>
      <c r="H57" s="15"/>
      <c r="I57" s="83" t="s">
        <v>133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19"/>
      <c r="BH57" s="20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2"/>
      <c r="BX57" s="40"/>
      <c r="BY57" s="41"/>
      <c r="BZ57" s="41"/>
      <c r="CA57" s="41"/>
      <c r="CB57" s="41"/>
      <c r="CC57" s="41"/>
      <c r="CD57" s="41"/>
      <c r="CE57" s="41"/>
      <c r="CF57" s="41"/>
      <c r="CG57" s="41"/>
      <c r="CH57" s="42"/>
      <c r="CI57" s="40"/>
      <c r="CJ57" s="41"/>
      <c r="CK57" s="41"/>
      <c r="CL57" s="41"/>
      <c r="CM57" s="41"/>
      <c r="CN57" s="41"/>
      <c r="CO57" s="41"/>
      <c r="CP57" s="41"/>
      <c r="CQ57" s="41"/>
      <c r="CR57" s="41"/>
      <c r="CS57" s="42"/>
      <c r="CT57" s="40"/>
      <c r="CU57" s="41"/>
      <c r="CV57" s="41"/>
      <c r="CW57" s="41"/>
      <c r="CX57" s="41"/>
      <c r="CY57" s="41"/>
      <c r="CZ57" s="41"/>
      <c r="DA57" s="41"/>
      <c r="DB57" s="41"/>
      <c r="DC57" s="41"/>
      <c r="DD57" s="42"/>
      <c r="DE57" s="40"/>
      <c r="DF57" s="41"/>
      <c r="DG57" s="41"/>
      <c r="DH57" s="41"/>
      <c r="DI57" s="41"/>
      <c r="DJ57" s="41"/>
      <c r="DK57" s="41"/>
      <c r="DL57" s="41"/>
      <c r="DM57" s="41"/>
      <c r="DN57" s="41"/>
      <c r="DO57" s="42"/>
      <c r="DP57" s="40"/>
      <c r="DQ57" s="41"/>
      <c r="DR57" s="41"/>
      <c r="DS57" s="41"/>
      <c r="DT57" s="41"/>
      <c r="DU57" s="41"/>
      <c r="DV57" s="41"/>
      <c r="DW57" s="41"/>
      <c r="DX57" s="41"/>
      <c r="DY57" s="41"/>
      <c r="DZ57" s="42"/>
      <c r="EA57" s="40"/>
      <c r="EB57" s="41"/>
      <c r="EC57" s="41"/>
      <c r="ED57" s="41"/>
      <c r="EE57" s="41"/>
      <c r="EF57" s="41"/>
      <c r="EG57" s="41"/>
      <c r="EH57" s="41"/>
      <c r="EI57" s="41"/>
      <c r="EJ57" s="41"/>
      <c r="EK57" s="42"/>
      <c r="EL57" s="40"/>
      <c r="EM57" s="41"/>
      <c r="EN57" s="41"/>
      <c r="EO57" s="41"/>
      <c r="EP57" s="41"/>
      <c r="EQ57" s="41"/>
      <c r="ER57" s="41"/>
      <c r="ES57" s="41"/>
      <c r="ET57" s="41"/>
      <c r="EU57" s="41"/>
      <c r="EV57" s="42"/>
      <c r="EW57" s="119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1"/>
    </row>
    <row r="58" spans="1:168" ht="66" customHeight="1" x14ac:dyDescent="0.25">
      <c r="A58" s="51" t="s">
        <v>86</v>
      </c>
      <c r="B58" s="52"/>
      <c r="C58" s="52"/>
      <c r="D58" s="52"/>
      <c r="E58" s="52"/>
      <c r="F58" s="52"/>
      <c r="G58" s="53"/>
      <c r="H58" s="10"/>
      <c r="I58" s="56" t="s">
        <v>87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7"/>
      <c r="BH58" s="11"/>
      <c r="BI58" s="49" t="s">
        <v>15</v>
      </c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50"/>
      <c r="BX58" s="34">
        <v>71.38</v>
      </c>
      <c r="BY58" s="35"/>
      <c r="BZ58" s="35"/>
      <c r="CA58" s="35"/>
      <c r="CB58" s="35"/>
      <c r="CC58" s="35"/>
      <c r="CD58" s="35"/>
      <c r="CE58" s="35"/>
      <c r="CF58" s="35"/>
      <c r="CG58" s="35"/>
      <c r="CH58" s="36"/>
      <c r="CI58" s="34">
        <f>ROUND(213/298%,2)</f>
        <v>71.48</v>
      </c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113">
        <f>ROUND(216/298%,2)</f>
        <v>72.48</v>
      </c>
      <c r="CU58" s="114"/>
      <c r="CV58" s="114"/>
      <c r="CW58" s="114"/>
      <c r="CX58" s="114"/>
      <c r="CY58" s="114"/>
      <c r="CZ58" s="114"/>
      <c r="DA58" s="114"/>
      <c r="DB58" s="114"/>
      <c r="DC58" s="114"/>
      <c r="DD58" s="115"/>
      <c r="DE58" s="113">
        <f>ROUND(241/300%,2)</f>
        <v>80.33</v>
      </c>
      <c r="DF58" s="114"/>
      <c r="DG58" s="114"/>
      <c r="DH58" s="114"/>
      <c r="DI58" s="114"/>
      <c r="DJ58" s="114"/>
      <c r="DK58" s="114"/>
      <c r="DL58" s="114"/>
      <c r="DM58" s="114"/>
      <c r="DN58" s="114"/>
      <c r="DO58" s="115"/>
      <c r="DP58" s="113">
        <f>DE58+1</f>
        <v>81.33</v>
      </c>
      <c r="DQ58" s="35"/>
      <c r="DR58" s="35"/>
      <c r="DS58" s="35"/>
      <c r="DT58" s="35"/>
      <c r="DU58" s="35"/>
      <c r="DV58" s="35"/>
      <c r="DW58" s="35"/>
      <c r="DX58" s="35"/>
      <c r="DY58" s="35"/>
      <c r="DZ58" s="36"/>
      <c r="EA58" s="113">
        <f t="shared" ref="EA58" si="6">DP58+1</f>
        <v>82.33</v>
      </c>
      <c r="EB58" s="35"/>
      <c r="EC58" s="35"/>
      <c r="ED58" s="35"/>
      <c r="EE58" s="35"/>
      <c r="EF58" s="35"/>
      <c r="EG58" s="35"/>
      <c r="EH58" s="35"/>
      <c r="EI58" s="35"/>
      <c r="EJ58" s="35"/>
      <c r="EK58" s="36"/>
      <c r="EL58" s="113">
        <f t="shared" ref="EL58" si="7">EA58+1</f>
        <v>83.33</v>
      </c>
      <c r="EM58" s="35"/>
      <c r="EN58" s="35"/>
      <c r="EO58" s="35"/>
      <c r="EP58" s="35"/>
      <c r="EQ58" s="35"/>
      <c r="ER58" s="35"/>
      <c r="ES58" s="35"/>
      <c r="ET58" s="35"/>
      <c r="EU58" s="35"/>
      <c r="EV58" s="36"/>
      <c r="EW58" s="71" t="s">
        <v>172</v>
      </c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3"/>
    </row>
    <row r="59" spans="1:168" ht="96" customHeight="1" x14ac:dyDescent="0.25">
      <c r="A59" s="51" t="s">
        <v>88</v>
      </c>
      <c r="B59" s="52"/>
      <c r="C59" s="52"/>
      <c r="D59" s="52"/>
      <c r="E59" s="52"/>
      <c r="F59" s="52"/>
      <c r="G59" s="53"/>
      <c r="H59" s="10"/>
      <c r="I59" s="56" t="s">
        <v>89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7"/>
      <c r="BH59" s="14"/>
      <c r="BI59" s="54" t="s">
        <v>15</v>
      </c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5"/>
      <c r="BX59" s="58">
        <v>2.8</v>
      </c>
      <c r="BY59" s="59"/>
      <c r="BZ59" s="59"/>
      <c r="CA59" s="59"/>
      <c r="CB59" s="59"/>
      <c r="CC59" s="59"/>
      <c r="CD59" s="59"/>
      <c r="CE59" s="59"/>
      <c r="CF59" s="59"/>
      <c r="CG59" s="59"/>
      <c r="CH59" s="60"/>
      <c r="CI59" s="58">
        <f>ROUND(11/509%,1)</f>
        <v>2.2000000000000002</v>
      </c>
      <c r="CJ59" s="59"/>
      <c r="CK59" s="59"/>
      <c r="CL59" s="59"/>
      <c r="CM59" s="59"/>
      <c r="CN59" s="59"/>
      <c r="CO59" s="59"/>
      <c r="CP59" s="59"/>
      <c r="CQ59" s="59"/>
      <c r="CR59" s="59"/>
      <c r="CS59" s="60"/>
      <c r="CT59" s="58">
        <f>ROUND(4/487%,1)</f>
        <v>0.8</v>
      </c>
      <c r="CU59" s="59"/>
      <c r="CV59" s="59"/>
      <c r="CW59" s="59"/>
      <c r="CX59" s="59"/>
      <c r="CY59" s="59"/>
      <c r="CZ59" s="59"/>
      <c r="DA59" s="59"/>
      <c r="DB59" s="59"/>
      <c r="DC59" s="59"/>
      <c r="DD59" s="60"/>
      <c r="DE59" s="58">
        <f>ROUND(18/400%,1)</f>
        <v>4.5</v>
      </c>
      <c r="DF59" s="59"/>
      <c r="DG59" s="59"/>
      <c r="DH59" s="59"/>
      <c r="DI59" s="59"/>
      <c r="DJ59" s="59"/>
      <c r="DK59" s="59"/>
      <c r="DL59" s="59"/>
      <c r="DM59" s="59"/>
      <c r="DN59" s="59"/>
      <c r="DO59" s="60"/>
      <c r="DP59" s="58">
        <v>1.5</v>
      </c>
      <c r="DQ59" s="59"/>
      <c r="DR59" s="59"/>
      <c r="DS59" s="59"/>
      <c r="DT59" s="59"/>
      <c r="DU59" s="59"/>
      <c r="DV59" s="59"/>
      <c r="DW59" s="59"/>
      <c r="DX59" s="59"/>
      <c r="DY59" s="59"/>
      <c r="DZ59" s="60"/>
      <c r="EA59" s="58">
        <v>2</v>
      </c>
      <c r="EB59" s="59"/>
      <c r="EC59" s="59"/>
      <c r="ED59" s="59"/>
      <c r="EE59" s="59"/>
      <c r="EF59" s="59"/>
      <c r="EG59" s="59"/>
      <c r="EH59" s="59"/>
      <c r="EI59" s="59"/>
      <c r="EJ59" s="59"/>
      <c r="EK59" s="60"/>
      <c r="EL59" s="58">
        <v>2.5</v>
      </c>
      <c r="EM59" s="59"/>
      <c r="EN59" s="59"/>
      <c r="EO59" s="59"/>
      <c r="EP59" s="59"/>
      <c r="EQ59" s="59"/>
      <c r="ER59" s="59"/>
      <c r="ES59" s="59"/>
      <c r="ET59" s="59"/>
      <c r="EU59" s="59"/>
      <c r="EV59" s="60"/>
      <c r="EW59" s="71" t="s">
        <v>173</v>
      </c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3"/>
    </row>
    <row r="60" spans="1:168" ht="15.75" x14ac:dyDescent="0.25">
      <c r="A60" s="34" t="s">
        <v>90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6"/>
    </row>
    <row r="61" spans="1:168" ht="111.75" customHeight="1" x14ac:dyDescent="0.25">
      <c r="A61" s="51" t="s">
        <v>91</v>
      </c>
      <c r="B61" s="52"/>
      <c r="C61" s="52"/>
      <c r="D61" s="52"/>
      <c r="E61" s="52"/>
      <c r="F61" s="52"/>
      <c r="G61" s="53"/>
      <c r="H61" s="10"/>
      <c r="I61" s="56" t="s">
        <v>92</v>
      </c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7"/>
      <c r="BH61" s="11"/>
      <c r="BI61" s="49" t="s">
        <v>15</v>
      </c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50"/>
      <c r="BX61" s="34">
        <v>52.9</v>
      </c>
      <c r="BY61" s="35"/>
      <c r="BZ61" s="35"/>
      <c r="CA61" s="35"/>
      <c r="CB61" s="35"/>
      <c r="CC61" s="35"/>
      <c r="CD61" s="35"/>
      <c r="CE61" s="35"/>
      <c r="CF61" s="35"/>
      <c r="CG61" s="35"/>
      <c r="CH61" s="36"/>
      <c r="CI61" s="34">
        <f>ROUND(409945.1/736616%,1)</f>
        <v>55.7</v>
      </c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4">
        <v>48</v>
      </c>
      <c r="CU61" s="35"/>
      <c r="CV61" s="35"/>
      <c r="CW61" s="35"/>
      <c r="CX61" s="35"/>
      <c r="CY61" s="35"/>
      <c r="CZ61" s="35"/>
      <c r="DA61" s="35"/>
      <c r="DB61" s="35"/>
      <c r="DC61" s="35"/>
      <c r="DD61" s="36"/>
      <c r="DE61" s="142">
        <f>ROUND(436199/908114%,1)</f>
        <v>48</v>
      </c>
      <c r="DF61" s="143"/>
      <c r="DG61" s="143"/>
      <c r="DH61" s="143"/>
      <c r="DI61" s="143"/>
      <c r="DJ61" s="143"/>
      <c r="DK61" s="143"/>
      <c r="DL61" s="143"/>
      <c r="DM61" s="143"/>
      <c r="DN61" s="143"/>
      <c r="DO61" s="144"/>
      <c r="DP61" s="34">
        <v>49</v>
      </c>
      <c r="DQ61" s="35"/>
      <c r="DR61" s="35"/>
      <c r="DS61" s="35"/>
      <c r="DT61" s="35"/>
      <c r="DU61" s="35"/>
      <c r="DV61" s="35"/>
      <c r="DW61" s="35"/>
      <c r="DX61" s="35"/>
      <c r="DY61" s="35"/>
      <c r="DZ61" s="36"/>
      <c r="EA61" s="34">
        <v>38</v>
      </c>
      <c r="EB61" s="35"/>
      <c r="EC61" s="35"/>
      <c r="ED61" s="35"/>
      <c r="EE61" s="35"/>
      <c r="EF61" s="35"/>
      <c r="EG61" s="35"/>
      <c r="EH61" s="35"/>
      <c r="EI61" s="35"/>
      <c r="EJ61" s="35"/>
      <c r="EK61" s="36"/>
      <c r="EL61" s="34">
        <v>39</v>
      </c>
      <c r="EM61" s="35"/>
      <c r="EN61" s="35"/>
      <c r="EO61" s="35"/>
      <c r="EP61" s="35"/>
      <c r="EQ61" s="35"/>
      <c r="ER61" s="35"/>
      <c r="ES61" s="35"/>
      <c r="ET61" s="35"/>
      <c r="EU61" s="35"/>
      <c r="EV61" s="36"/>
      <c r="EW61" s="71" t="s">
        <v>166</v>
      </c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3"/>
    </row>
    <row r="62" spans="1:168" ht="100.5" customHeight="1" x14ac:dyDescent="0.25">
      <c r="A62" s="51" t="s">
        <v>93</v>
      </c>
      <c r="B62" s="52"/>
      <c r="C62" s="52"/>
      <c r="D62" s="52"/>
      <c r="E62" s="52"/>
      <c r="F62" s="52"/>
      <c r="G62" s="53"/>
      <c r="H62" s="10"/>
      <c r="I62" s="56" t="s">
        <v>94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7"/>
      <c r="BH62" s="11"/>
      <c r="BI62" s="49" t="s">
        <v>15</v>
      </c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50"/>
      <c r="BX62" s="34">
        <v>0</v>
      </c>
      <c r="BY62" s="35"/>
      <c r="BZ62" s="35"/>
      <c r="CA62" s="35"/>
      <c r="CB62" s="35"/>
      <c r="CC62" s="35"/>
      <c r="CD62" s="35"/>
      <c r="CE62" s="35"/>
      <c r="CF62" s="35"/>
      <c r="CG62" s="35"/>
      <c r="CH62" s="36"/>
      <c r="CI62" s="34">
        <v>0</v>
      </c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123">
        <v>6.4999999999999994E-5</v>
      </c>
      <c r="CU62" s="124"/>
      <c r="CV62" s="124"/>
      <c r="CW62" s="124"/>
      <c r="CX62" s="124"/>
      <c r="CY62" s="124"/>
      <c r="CZ62" s="124"/>
      <c r="DA62" s="124"/>
      <c r="DB62" s="124"/>
      <c r="DC62" s="124"/>
      <c r="DD62" s="125"/>
      <c r="DE62" s="123">
        <v>6.3999999999999997E-5</v>
      </c>
      <c r="DF62" s="124"/>
      <c r="DG62" s="124"/>
      <c r="DH62" s="124"/>
      <c r="DI62" s="124"/>
      <c r="DJ62" s="124"/>
      <c r="DK62" s="124"/>
      <c r="DL62" s="124"/>
      <c r="DM62" s="124"/>
      <c r="DN62" s="124"/>
      <c r="DO62" s="125"/>
      <c r="DP62" s="34">
        <v>1.2500000000000001E-2</v>
      </c>
      <c r="DQ62" s="35"/>
      <c r="DR62" s="35"/>
      <c r="DS62" s="35"/>
      <c r="DT62" s="35"/>
      <c r="DU62" s="35"/>
      <c r="DV62" s="35"/>
      <c r="DW62" s="35"/>
      <c r="DX62" s="35"/>
      <c r="DY62" s="35"/>
      <c r="DZ62" s="36"/>
      <c r="EA62" s="34">
        <v>0</v>
      </c>
      <c r="EB62" s="35"/>
      <c r="EC62" s="35"/>
      <c r="ED62" s="35"/>
      <c r="EE62" s="35"/>
      <c r="EF62" s="35"/>
      <c r="EG62" s="35"/>
      <c r="EH62" s="35"/>
      <c r="EI62" s="35"/>
      <c r="EJ62" s="35"/>
      <c r="EK62" s="36"/>
      <c r="EL62" s="34">
        <v>0</v>
      </c>
      <c r="EM62" s="35"/>
      <c r="EN62" s="35"/>
      <c r="EO62" s="35"/>
      <c r="EP62" s="35"/>
      <c r="EQ62" s="35"/>
      <c r="ER62" s="35"/>
      <c r="ES62" s="35"/>
      <c r="ET62" s="35"/>
      <c r="EU62" s="35"/>
      <c r="EV62" s="36"/>
      <c r="EW62" s="71" t="s">
        <v>171</v>
      </c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3"/>
    </row>
    <row r="63" spans="1:168" ht="66" customHeight="1" x14ac:dyDescent="0.25">
      <c r="A63" s="51" t="s">
        <v>95</v>
      </c>
      <c r="B63" s="52"/>
      <c r="C63" s="52"/>
      <c r="D63" s="52"/>
      <c r="E63" s="52"/>
      <c r="F63" s="52"/>
      <c r="G63" s="53"/>
      <c r="H63" s="10"/>
      <c r="I63" s="56" t="s">
        <v>96</v>
      </c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7"/>
      <c r="BH63" s="11"/>
      <c r="BI63" s="49" t="s">
        <v>53</v>
      </c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50"/>
      <c r="BX63" s="126">
        <f t="shared" ref="BX63" si="8">ROUND((1197261955.33-871254098.61)/1000,1)</f>
        <v>326007.90000000002</v>
      </c>
      <c r="BY63" s="127"/>
      <c r="BZ63" s="127"/>
      <c r="CA63" s="127"/>
      <c r="CB63" s="127"/>
      <c r="CC63" s="127"/>
      <c r="CD63" s="127"/>
      <c r="CE63" s="127"/>
      <c r="CF63" s="127"/>
      <c r="CG63" s="127"/>
      <c r="CH63" s="128"/>
      <c r="CI63" s="126">
        <f>ROUND((1197261955.33-871254098.61)/1000,1)</f>
        <v>326007.90000000002</v>
      </c>
      <c r="CJ63" s="127"/>
      <c r="CK63" s="127"/>
      <c r="CL63" s="127"/>
      <c r="CM63" s="127"/>
      <c r="CN63" s="127"/>
      <c r="CO63" s="127"/>
      <c r="CP63" s="127"/>
      <c r="CQ63" s="127"/>
      <c r="CR63" s="127"/>
      <c r="CS63" s="128"/>
      <c r="CT63" s="126">
        <f t="shared" ref="CT63" si="9">ROUND((1197261955.33-871254098.61)/1000,1)</f>
        <v>326007.90000000002</v>
      </c>
      <c r="CU63" s="127"/>
      <c r="CV63" s="127"/>
      <c r="CW63" s="127"/>
      <c r="CX63" s="127"/>
      <c r="CY63" s="127"/>
      <c r="CZ63" s="127"/>
      <c r="DA63" s="127"/>
      <c r="DB63" s="127"/>
      <c r="DC63" s="127"/>
      <c r="DD63" s="128"/>
      <c r="DE63" s="126">
        <f t="shared" ref="DE63" si="10">ROUND((1197261955.33-871254098.61)/1000,1)</f>
        <v>326007.90000000002</v>
      </c>
      <c r="DF63" s="127"/>
      <c r="DG63" s="127"/>
      <c r="DH63" s="127"/>
      <c r="DI63" s="127"/>
      <c r="DJ63" s="127"/>
      <c r="DK63" s="127"/>
      <c r="DL63" s="127"/>
      <c r="DM63" s="127"/>
      <c r="DN63" s="127"/>
      <c r="DO63" s="128"/>
      <c r="DP63" s="126">
        <f t="shared" ref="DP63" si="11">ROUND((1197261955.33-871254098.61)/1000,1)</f>
        <v>326007.90000000002</v>
      </c>
      <c r="DQ63" s="127"/>
      <c r="DR63" s="127"/>
      <c r="DS63" s="127"/>
      <c r="DT63" s="127"/>
      <c r="DU63" s="127"/>
      <c r="DV63" s="127"/>
      <c r="DW63" s="127"/>
      <c r="DX63" s="127"/>
      <c r="DY63" s="127"/>
      <c r="DZ63" s="128"/>
      <c r="EA63" s="126">
        <f t="shared" ref="EA63" si="12">ROUND((1197261955.33-871254098.61)/1000,1)</f>
        <v>326007.90000000002</v>
      </c>
      <c r="EB63" s="127"/>
      <c r="EC63" s="127"/>
      <c r="ED63" s="127"/>
      <c r="EE63" s="127"/>
      <c r="EF63" s="127"/>
      <c r="EG63" s="127"/>
      <c r="EH63" s="127"/>
      <c r="EI63" s="127"/>
      <c r="EJ63" s="127"/>
      <c r="EK63" s="128"/>
      <c r="EL63" s="126">
        <f t="shared" ref="EL63" si="13">ROUND((1197261955.33-871254098.61)/1000,1)</f>
        <v>326007.90000000002</v>
      </c>
      <c r="EM63" s="127"/>
      <c r="EN63" s="127"/>
      <c r="EO63" s="127"/>
      <c r="EP63" s="127"/>
      <c r="EQ63" s="127"/>
      <c r="ER63" s="127"/>
      <c r="ES63" s="127"/>
      <c r="ET63" s="127"/>
      <c r="EU63" s="127"/>
      <c r="EV63" s="128"/>
      <c r="EW63" s="71" t="s">
        <v>147</v>
      </c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3"/>
    </row>
    <row r="64" spans="1:168" ht="110.25" customHeight="1" x14ac:dyDescent="0.25">
      <c r="A64" s="51" t="s">
        <v>97</v>
      </c>
      <c r="B64" s="52"/>
      <c r="C64" s="52"/>
      <c r="D64" s="52"/>
      <c r="E64" s="52"/>
      <c r="F64" s="52"/>
      <c r="G64" s="53"/>
      <c r="H64" s="10"/>
      <c r="I64" s="56" t="s">
        <v>99</v>
      </c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13"/>
      <c r="BH64" s="11"/>
      <c r="BI64" s="49" t="s">
        <v>15</v>
      </c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50"/>
      <c r="BX64" s="34">
        <v>0</v>
      </c>
      <c r="BY64" s="35"/>
      <c r="BZ64" s="35"/>
      <c r="CA64" s="35"/>
      <c r="CB64" s="35"/>
      <c r="CC64" s="35"/>
      <c r="CD64" s="35"/>
      <c r="CE64" s="35"/>
      <c r="CF64" s="35"/>
      <c r="CG64" s="35"/>
      <c r="CH64" s="36"/>
      <c r="CI64" s="34">
        <v>0</v>
      </c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4">
        <v>0</v>
      </c>
      <c r="CU64" s="35"/>
      <c r="CV64" s="35"/>
      <c r="CW64" s="35"/>
      <c r="CX64" s="35"/>
      <c r="CY64" s="35"/>
      <c r="CZ64" s="35"/>
      <c r="DA64" s="35"/>
      <c r="DB64" s="35"/>
      <c r="DC64" s="35"/>
      <c r="DD64" s="36"/>
      <c r="DE64" s="34">
        <v>0</v>
      </c>
      <c r="DF64" s="35"/>
      <c r="DG64" s="35"/>
      <c r="DH64" s="35"/>
      <c r="DI64" s="35"/>
      <c r="DJ64" s="35"/>
      <c r="DK64" s="35"/>
      <c r="DL64" s="35"/>
      <c r="DM64" s="35"/>
      <c r="DN64" s="35"/>
      <c r="DO64" s="36"/>
      <c r="DP64" s="34">
        <v>0</v>
      </c>
      <c r="DQ64" s="35"/>
      <c r="DR64" s="35"/>
      <c r="DS64" s="35"/>
      <c r="DT64" s="35"/>
      <c r="DU64" s="35"/>
      <c r="DV64" s="35"/>
      <c r="DW64" s="35"/>
      <c r="DX64" s="35"/>
      <c r="DY64" s="35"/>
      <c r="DZ64" s="36"/>
      <c r="EA64" s="34">
        <v>0</v>
      </c>
      <c r="EB64" s="35"/>
      <c r="EC64" s="35"/>
      <c r="ED64" s="35"/>
      <c r="EE64" s="35"/>
      <c r="EF64" s="35"/>
      <c r="EG64" s="35"/>
      <c r="EH64" s="35"/>
      <c r="EI64" s="35"/>
      <c r="EJ64" s="35"/>
      <c r="EK64" s="36"/>
      <c r="EL64" s="34">
        <v>0</v>
      </c>
      <c r="EM64" s="35"/>
      <c r="EN64" s="35"/>
      <c r="EO64" s="35"/>
      <c r="EP64" s="35"/>
      <c r="EQ64" s="35"/>
      <c r="ER64" s="35"/>
      <c r="ES64" s="35"/>
      <c r="ET64" s="35"/>
      <c r="EU64" s="35"/>
      <c r="EV64" s="36"/>
      <c r="EW64" s="70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7"/>
    </row>
    <row r="65" spans="1:168" ht="85.5" customHeight="1" x14ac:dyDescent="0.25">
      <c r="A65" s="51" t="s">
        <v>98</v>
      </c>
      <c r="B65" s="52"/>
      <c r="C65" s="52"/>
      <c r="D65" s="52"/>
      <c r="E65" s="52"/>
      <c r="F65" s="52"/>
      <c r="G65" s="53"/>
      <c r="H65" s="10"/>
      <c r="I65" s="56" t="s">
        <v>100</v>
      </c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7"/>
      <c r="BH65" s="11"/>
      <c r="BI65" s="49" t="s">
        <v>20</v>
      </c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50"/>
      <c r="BX65" s="133">
        <v>1240.95</v>
      </c>
      <c r="BY65" s="134"/>
      <c r="BZ65" s="134"/>
      <c r="CA65" s="134"/>
      <c r="CB65" s="134"/>
      <c r="CC65" s="134"/>
      <c r="CD65" s="134"/>
      <c r="CE65" s="134"/>
      <c r="CF65" s="134"/>
      <c r="CG65" s="134"/>
      <c r="CH65" s="135"/>
      <c r="CI65" s="133">
        <f>ROUNDUP(73984/58.2,1)</f>
        <v>1271.3</v>
      </c>
      <c r="CJ65" s="134"/>
      <c r="CK65" s="134"/>
      <c r="CL65" s="134"/>
      <c r="CM65" s="134"/>
      <c r="CN65" s="134"/>
      <c r="CO65" s="134"/>
      <c r="CP65" s="134"/>
      <c r="CQ65" s="134"/>
      <c r="CR65" s="134"/>
      <c r="CS65" s="135"/>
      <c r="CT65" s="133">
        <v>1326</v>
      </c>
      <c r="CU65" s="134"/>
      <c r="CV65" s="134"/>
      <c r="CW65" s="134"/>
      <c r="CX65" s="134"/>
      <c r="CY65" s="134"/>
      <c r="CZ65" s="134"/>
      <c r="DA65" s="134"/>
      <c r="DB65" s="134"/>
      <c r="DC65" s="134"/>
      <c r="DD65" s="135"/>
      <c r="DE65" s="133">
        <v>1428</v>
      </c>
      <c r="DF65" s="134"/>
      <c r="DG65" s="134"/>
      <c r="DH65" s="134"/>
      <c r="DI65" s="134"/>
      <c r="DJ65" s="134"/>
      <c r="DK65" s="134"/>
      <c r="DL65" s="134"/>
      <c r="DM65" s="134"/>
      <c r="DN65" s="134"/>
      <c r="DO65" s="135"/>
      <c r="DP65" s="133">
        <v>1435</v>
      </c>
      <c r="DQ65" s="134"/>
      <c r="DR65" s="134"/>
      <c r="DS65" s="134"/>
      <c r="DT65" s="134"/>
      <c r="DU65" s="134"/>
      <c r="DV65" s="134"/>
      <c r="DW65" s="134"/>
      <c r="DX65" s="134"/>
      <c r="DY65" s="134"/>
      <c r="DZ65" s="135"/>
      <c r="EA65" s="133">
        <v>1428</v>
      </c>
      <c r="EB65" s="134"/>
      <c r="EC65" s="134"/>
      <c r="ED65" s="134"/>
      <c r="EE65" s="134"/>
      <c r="EF65" s="134"/>
      <c r="EG65" s="134"/>
      <c r="EH65" s="134"/>
      <c r="EI65" s="134"/>
      <c r="EJ65" s="134"/>
      <c r="EK65" s="135"/>
      <c r="EL65" s="133">
        <v>1432</v>
      </c>
      <c r="EM65" s="134"/>
      <c r="EN65" s="134"/>
      <c r="EO65" s="134"/>
      <c r="EP65" s="134"/>
      <c r="EQ65" s="134"/>
      <c r="ER65" s="134"/>
      <c r="ES65" s="134"/>
      <c r="ET65" s="134"/>
      <c r="EU65" s="134"/>
      <c r="EV65" s="135"/>
      <c r="EW65" s="7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  <c r="FL65" s="166"/>
    </row>
    <row r="66" spans="1:168" ht="81" customHeight="1" x14ac:dyDescent="0.25">
      <c r="A66" s="51" t="s">
        <v>101</v>
      </c>
      <c r="B66" s="52"/>
      <c r="C66" s="52"/>
      <c r="D66" s="52"/>
      <c r="E66" s="52"/>
      <c r="F66" s="52"/>
      <c r="G66" s="53"/>
      <c r="H66" s="10"/>
      <c r="I66" s="56" t="s">
        <v>103</v>
      </c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7"/>
      <c r="BH66" s="11"/>
      <c r="BI66" s="49" t="s">
        <v>102</v>
      </c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50"/>
      <c r="BX66" s="34" t="s">
        <v>144</v>
      </c>
      <c r="BY66" s="35"/>
      <c r="BZ66" s="35"/>
      <c r="CA66" s="35"/>
      <c r="CB66" s="35"/>
      <c r="CC66" s="35"/>
      <c r="CD66" s="35"/>
      <c r="CE66" s="35"/>
      <c r="CF66" s="35"/>
      <c r="CG66" s="35"/>
      <c r="CH66" s="36"/>
      <c r="CI66" s="34" t="s">
        <v>144</v>
      </c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4" t="s">
        <v>144</v>
      </c>
      <c r="CU66" s="35"/>
      <c r="CV66" s="35"/>
      <c r="CW66" s="35"/>
      <c r="CX66" s="35"/>
      <c r="CY66" s="35"/>
      <c r="CZ66" s="35"/>
      <c r="DA66" s="35"/>
      <c r="DB66" s="35"/>
      <c r="DC66" s="35"/>
      <c r="DD66" s="36"/>
      <c r="DE66" s="34" t="s">
        <v>144</v>
      </c>
      <c r="DF66" s="35"/>
      <c r="DG66" s="35"/>
      <c r="DH66" s="35"/>
      <c r="DI66" s="35"/>
      <c r="DJ66" s="35"/>
      <c r="DK66" s="35"/>
      <c r="DL66" s="35"/>
      <c r="DM66" s="35"/>
      <c r="DN66" s="35"/>
      <c r="DO66" s="36"/>
      <c r="DP66" s="34" t="s">
        <v>144</v>
      </c>
      <c r="DQ66" s="35"/>
      <c r="DR66" s="35"/>
      <c r="DS66" s="35"/>
      <c r="DT66" s="35"/>
      <c r="DU66" s="35"/>
      <c r="DV66" s="35"/>
      <c r="DW66" s="35"/>
      <c r="DX66" s="35"/>
      <c r="DY66" s="35"/>
      <c r="DZ66" s="36"/>
      <c r="EA66" s="34" t="s">
        <v>144</v>
      </c>
      <c r="EB66" s="35"/>
      <c r="EC66" s="35"/>
      <c r="ED66" s="35"/>
      <c r="EE66" s="35"/>
      <c r="EF66" s="35"/>
      <c r="EG66" s="35"/>
      <c r="EH66" s="35"/>
      <c r="EI66" s="35"/>
      <c r="EJ66" s="35"/>
      <c r="EK66" s="36"/>
      <c r="EL66" s="34" t="s">
        <v>144</v>
      </c>
      <c r="EM66" s="35"/>
      <c r="EN66" s="35"/>
      <c r="EO66" s="35"/>
      <c r="EP66" s="35"/>
      <c r="EQ66" s="35"/>
      <c r="ER66" s="35"/>
      <c r="ES66" s="35"/>
      <c r="ET66" s="35"/>
      <c r="EU66" s="35"/>
      <c r="EV66" s="36"/>
      <c r="EW66" s="71" t="s">
        <v>179</v>
      </c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3"/>
    </row>
    <row r="67" spans="1:168" ht="66" customHeight="1" x14ac:dyDescent="0.25">
      <c r="A67" s="51" t="s">
        <v>105</v>
      </c>
      <c r="B67" s="52"/>
      <c r="C67" s="52"/>
      <c r="D67" s="52"/>
      <c r="E67" s="52"/>
      <c r="F67" s="52"/>
      <c r="G67" s="53"/>
      <c r="H67" s="10"/>
      <c r="I67" s="56" t="s">
        <v>124</v>
      </c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7"/>
      <c r="BH67" s="11"/>
      <c r="BI67" s="56" t="s">
        <v>104</v>
      </c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7"/>
      <c r="BX67" s="34">
        <v>65.400000000000006</v>
      </c>
      <c r="BY67" s="35"/>
      <c r="BZ67" s="35"/>
      <c r="CA67" s="35"/>
      <c r="CB67" s="35"/>
      <c r="CC67" s="35"/>
      <c r="CD67" s="35"/>
      <c r="CE67" s="35"/>
      <c r="CF67" s="35"/>
      <c r="CG67" s="35"/>
      <c r="CH67" s="36"/>
      <c r="CI67" s="34">
        <v>69.099999999999994</v>
      </c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4">
        <v>78</v>
      </c>
      <c r="CU67" s="35"/>
      <c r="CV67" s="35"/>
      <c r="CW67" s="35"/>
      <c r="CX67" s="35"/>
      <c r="CY67" s="35"/>
      <c r="CZ67" s="35"/>
      <c r="DA67" s="35"/>
      <c r="DB67" s="35"/>
      <c r="DC67" s="35"/>
      <c r="DD67" s="36"/>
      <c r="DE67" s="34">
        <v>75.8</v>
      </c>
      <c r="DF67" s="35"/>
      <c r="DG67" s="35"/>
      <c r="DH67" s="35"/>
      <c r="DI67" s="35"/>
      <c r="DJ67" s="35"/>
      <c r="DK67" s="35"/>
      <c r="DL67" s="35"/>
      <c r="DM67" s="35"/>
      <c r="DN67" s="35"/>
      <c r="DO67" s="36"/>
      <c r="DP67" s="34" t="s">
        <v>143</v>
      </c>
      <c r="DQ67" s="35"/>
      <c r="DR67" s="35"/>
      <c r="DS67" s="35"/>
      <c r="DT67" s="35"/>
      <c r="DU67" s="35"/>
      <c r="DV67" s="35"/>
      <c r="DW67" s="35"/>
      <c r="DX67" s="35"/>
      <c r="DY67" s="35"/>
      <c r="DZ67" s="36"/>
      <c r="EA67" s="34" t="s">
        <v>143</v>
      </c>
      <c r="EB67" s="35"/>
      <c r="EC67" s="35"/>
      <c r="ED67" s="35"/>
      <c r="EE67" s="35"/>
      <c r="EF67" s="35"/>
      <c r="EG67" s="35"/>
      <c r="EH67" s="35"/>
      <c r="EI67" s="35"/>
      <c r="EJ67" s="35"/>
      <c r="EK67" s="36"/>
      <c r="EL67" s="34" t="s">
        <v>143</v>
      </c>
      <c r="EM67" s="35"/>
      <c r="EN67" s="35"/>
      <c r="EO67" s="35"/>
      <c r="EP67" s="35"/>
      <c r="EQ67" s="35"/>
      <c r="ER67" s="35"/>
      <c r="ES67" s="35"/>
      <c r="ET67" s="35"/>
      <c r="EU67" s="35"/>
      <c r="EV67" s="36"/>
      <c r="EW67" s="70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7"/>
    </row>
    <row r="68" spans="1:168" ht="33" customHeight="1" x14ac:dyDescent="0.25">
      <c r="A68" s="51" t="s">
        <v>106</v>
      </c>
      <c r="B68" s="52"/>
      <c r="C68" s="52"/>
      <c r="D68" s="52"/>
      <c r="E68" s="52"/>
      <c r="F68" s="52"/>
      <c r="G68" s="53"/>
      <c r="H68" s="10"/>
      <c r="I68" s="56" t="s">
        <v>108</v>
      </c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7"/>
      <c r="BH68" s="11"/>
      <c r="BI68" s="56" t="s">
        <v>107</v>
      </c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7"/>
      <c r="BX68" s="46">
        <v>58</v>
      </c>
      <c r="BY68" s="47"/>
      <c r="BZ68" s="47"/>
      <c r="CA68" s="47"/>
      <c r="CB68" s="47"/>
      <c r="CC68" s="47"/>
      <c r="CD68" s="47"/>
      <c r="CE68" s="47"/>
      <c r="CF68" s="47"/>
      <c r="CG68" s="47"/>
      <c r="CH68" s="48"/>
      <c r="CI68" s="46">
        <v>58.2</v>
      </c>
      <c r="CJ68" s="47"/>
      <c r="CK68" s="47"/>
      <c r="CL68" s="47"/>
      <c r="CM68" s="47"/>
      <c r="CN68" s="47"/>
      <c r="CO68" s="47"/>
      <c r="CP68" s="47"/>
      <c r="CQ68" s="47"/>
      <c r="CR68" s="47"/>
      <c r="CS68" s="48"/>
      <c r="CT68" s="46">
        <v>58.3</v>
      </c>
      <c r="CU68" s="47"/>
      <c r="CV68" s="47"/>
      <c r="CW68" s="47"/>
      <c r="CX68" s="47"/>
      <c r="CY68" s="47"/>
      <c r="CZ68" s="47"/>
      <c r="DA68" s="47"/>
      <c r="DB68" s="47"/>
      <c r="DC68" s="47"/>
      <c r="DD68" s="48"/>
      <c r="DE68" s="46">
        <f>ROUND(58254/1000,1)</f>
        <v>58.3</v>
      </c>
      <c r="DF68" s="47"/>
      <c r="DG68" s="47"/>
      <c r="DH68" s="47"/>
      <c r="DI68" s="47"/>
      <c r="DJ68" s="47"/>
      <c r="DK68" s="47"/>
      <c r="DL68" s="47"/>
      <c r="DM68" s="47"/>
      <c r="DN68" s="47"/>
      <c r="DO68" s="48"/>
      <c r="DP68" s="46">
        <v>58.2</v>
      </c>
      <c r="DQ68" s="47"/>
      <c r="DR68" s="47"/>
      <c r="DS68" s="47"/>
      <c r="DT68" s="47"/>
      <c r="DU68" s="47"/>
      <c r="DV68" s="47"/>
      <c r="DW68" s="47"/>
      <c r="DX68" s="47"/>
      <c r="DY68" s="47"/>
      <c r="DZ68" s="48"/>
      <c r="EA68" s="46">
        <v>58.1</v>
      </c>
      <c r="EB68" s="47"/>
      <c r="EC68" s="47"/>
      <c r="ED68" s="47"/>
      <c r="EE68" s="47"/>
      <c r="EF68" s="47"/>
      <c r="EG68" s="47"/>
      <c r="EH68" s="47"/>
      <c r="EI68" s="47"/>
      <c r="EJ68" s="47"/>
      <c r="EK68" s="48"/>
      <c r="EL68" s="46">
        <v>57.9</v>
      </c>
      <c r="EM68" s="47"/>
      <c r="EN68" s="47"/>
      <c r="EO68" s="47"/>
      <c r="EP68" s="47"/>
      <c r="EQ68" s="47"/>
      <c r="ER68" s="47"/>
      <c r="ES68" s="47"/>
      <c r="ET68" s="47"/>
      <c r="EU68" s="47"/>
      <c r="EV68" s="48"/>
      <c r="EW68" s="70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7"/>
    </row>
    <row r="69" spans="1:168" ht="15.75" x14ac:dyDescent="0.25">
      <c r="A69" s="34" t="s">
        <v>109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6"/>
    </row>
    <row r="70" spans="1:168" ht="48" customHeight="1" x14ac:dyDescent="0.25">
      <c r="A70" s="61" t="s">
        <v>110</v>
      </c>
      <c r="B70" s="62"/>
      <c r="C70" s="62"/>
      <c r="D70" s="62"/>
      <c r="E70" s="62"/>
      <c r="F70" s="62"/>
      <c r="G70" s="63"/>
      <c r="H70" s="10"/>
      <c r="I70" s="56" t="s">
        <v>111</v>
      </c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7"/>
      <c r="BH70" s="11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7"/>
      <c r="BX70" s="34" t="s">
        <v>143</v>
      </c>
      <c r="BY70" s="35"/>
      <c r="BZ70" s="35"/>
      <c r="CA70" s="35"/>
      <c r="CB70" s="35"/>
      <c r="CC70" s="35"/>
      <c r="CD70" s="35"/>
      <c r="CE70" s="35"/>
      <c r="CF70" s="35"/>
      <c r="CG70" s="35"/>
      <c r="CH70" s="36"/>
      <c r="CI70" s="34" t="s">
        <v>143</v>
      </c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4" t="s">
        <v>143</v>
      </c>
      <c r="CU70" s="35"/>
      <c r="CV70" s="35"/>
      <c r="CW70" s="35"/>
      <c r="CX70" s="35"/>
      <c r="CY70" s="35"/>
      <c r="CZ70" s="35"/>
      <c r="DA70" s="35"/>
      <c r="DB70" s="35"/>
      <c r="DC70" s="35"/>
      <c r="DD70" s="36"/>
      <c r="DE70" s="34" t="s">
        <v>143</v>
      </c>
      <c r="DF70" s="35"/>
      <c r="DG70" s="35"/>
      <c r="DH70" s="35"/>
      <c r="DI70" s="35"/>
      <c r="DJ70" s="35"/>
      <c r="DK70" s="35"/>
      <c r="DL70" s="35"/>
      <c r="DM70" s="35"/>
      <c r="DN70" s="35"/>
      <c r="DO70" s="36"/>
      <c r="DP70" s="34" t="s">
        <v>143</v>
      </c>
      <c r="DQ70" s="35"/>
      <c r="DR70" s="35"/>
      <c r="DS70" s="35"/>
      <c r="DT70" s="35"/>
      <c r="DU70" s="35"/>
      <c r="DV70" s="35"/>
      <c r="DW70" s="35"/>
      <c r="DX70" s="35"/>
      <c r="DY70" s="35"/>
      <c r="DZ70" s="36"/>
      <c r="EA70" s="34" t="s">
        <v>143</v>
      </c>
      <c r="EB70" s="35"/>
      <c r="EC70" s="35"/>
      <c r="ED70" s="35"/>
      <c r="EE70" s="35"/>
      <c r="EF70" s="35"/>
      <c r="EG70" s="35"/>
      <c r="EH70" s="35"/>
      <c r="EI70" s="35"/>
      <c r="EJ70" s="35"/>
      <c r="EK70" s="36"/>
      <c r="EL70" s="34" t="s">
        <v>143</v>
      </c>
      <c r="EM70" s="35"/>
      <c r="EN70" s="35"/>
      <c r="EO70" s="35"/>
      <c r="EP70" s="35"/>
      <c r="EQ70" s="35"/>
      <c r="ER70" s="35"/>
      <c r="ES70" s="35"/>
      <c r="ET70" s="35"/>
      <c r="EU70" s="35"/>
      <c r="EV70" s="36"/>
      <c r="EW70" s="70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7"/>
    </row>
    <row r="71" spans="1:168" ht="54.75" customHeight="1" x14ac:dyDescent="0.25">
      <c r="A71" s="64"/>
      <c r="B71" s="65"/>
      <c r="C71" s="65"/>
      <c r="D71" s="65"/>
      <c r="E71" s="65"/>
      <c r="F71" s="65"/>
      <c r="G71" s="66"/>
      <c r="H71" s="10"/>
      <c r="I71" s="56" t="s">
        <v>112</v>
      </c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7"/>
      <c r="BH71" s="11"/>
      <c r="BI71" s="140" t="s">
        <v>121</v>
      </c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1"/>
      <c r="BX71" s="34">
        <v>537.83000000000004</v>
      </c>
      <c r="BY71" s="35"/>
      <c r="BZ71" s="35"/>
      <c r="CA71" s="35"/>
      <c r="CB71" s="35"/>
      <c r="CC71" s="35"/>
      <c r="CD71" s="35"/>
      <c r="CE71" s="35"/>
      <c r="CF71" s="35"/>
      <c r="CG71" s="35"/>
      <c r="CH71" s="36"/>
      <c r="CI71" s="34">
        <v>537.80999999999995</v>
      </c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4">
        <v>537.78</v>
      </c>
      <c r="CU71" s="35"/>
      <c r="CV71" s="35"/>
      <c r="CW71" s="35"/>
      <c r="CX71" s="35"/>
      <c r="CY71" s="35"/>
      <c r="CZ71" s="35"/>
      <c r="DA71" s="35"/>
      <c r="DB71" s="35"/>
      <c r="DC71" s="35"/>
      <c r="DD71" s="36"/>
      <c r="DE71" s="34">
        <f>29656397/29521</f>
        <v>1004.586463873175</v>
      </c>
      <c r="DF71" s="35"/>
      <c r="DG71" s="35"/>
      <c r="DH71" s="35"/>
      <c r="DI71" s="35"/>
      <c r="DJ71" s="35"/>
      <c r="DK71" s="35"/>
      <c r="DL71" s="35"/>
      <c r="DM71" s="35"/>
      <c r="DN71" s="35"/>
      <c r="DO71" s="36"/>
      <c r="DP71" s="34">
        <v>537.78</v>
      </c>
      <c r="DQ71" s="35"/>
      <c r="DR71" s="35"/>
      <c r="DS71" s="35"/>
      <c r="DT71" s="35"/>
      <c r="DU71" s="35"/>
      <c r="DV71" s="35"/>
      <c r="DW71" s="35"/>
      <c r="DX71" s="35"/>
      <c r="DY71" s="35"/>
      <c r="DZ71" s="36"/>
      <c r="EA71" s="34">
        <v>537.75</v>
      </c>
      <c r="EB71" s="35"/>
      <c r="EC71" s="35"/>
      <c r="ED71" s="35"/>
      <c r="EE71" s="35"/>
      <c r="EF71" s="35"/>
      <c r="EG71" s="35"/>
      <c r="EH71" s="35"/>
      <c r="EI71" s="35"/>
      <c r="EJ71" s="35"/>
      <c r="EK71" s="36"/>
      <c r="EL71" s="34">
        <v>537.73</v>
      </c>
      <c r="EM71" s="35"/>
      <c r="EN71" s="35"/>
      <c r="EO71" s="35"/>
      <c r="EP71" s="35"/>
      <c r="EQ71" s="35"/>
      <c r="ER71" s="35"/>
      <c r="ES71" s="35"/>
      <c r="ET71" s="35"/>
      <c r="EU71" s="35"/>
      <c r="EV71" s="36"/>
      <c r="EW71" s="71" t="s">
        <v>161</v>
      </c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3"/>
    </row>
    <row r="72" spans="1:168" ht="66" customHeight="1" x14ac:dyDescent="0.25">
      <c r="A72" s="64"/>
      <c r="B72" s="65"/>
      <c r="C72" s="65"/>
      <c r="D72" s="65"/>
      <c r="E72" s="65"/>
      <c r="F72" s="65"/>
      <c r="G72" s="66"/>
      <c r="H72" s="10"/>
      <c r="I72" s="56" t="s">
        <v>113</v>
      </c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7"/>
      <c r="BH72" s="11"/>
      <c r="BI72" s="140" t="s">
        <v>120</v>
      </c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1"/>
      <c r="BX72" s="34">
        <v>0.22</v>
      </c>
      <c r="BY72" s="35"/>
      <c r="BZ72" s="35"/>
      <c r="CA72" s="35"/>
      <c r="CB72" s="35"/>
      <c r="CC72" s="35"/>
      <c r="CD72" s="35"/>
      <c r="CE72" s="35"/>
      <c r="CF72" s="35"/>
      <c r="CG72" s="35"/>
      <c r="CH72" s="36"/>
      <c r="CI72" s="34">
        <v>0.22</v>
      </c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4">
        <v>0.21</v>
      </c>
      <c r="CU72" s="35"/>
      <c r="CV72" s="35"/>
      <c r="CW72" s="35"/>
      <c r="CX72" s="35"/>
      <c r="CY72" s="35"/>
      <c r="CZ72" s="35"/>
      <c r="DA72" s="35"/>
      <c r="DB72" s="35"/>
      <c r="DC72" s="35"/>
      <c r="DD72" s="36"/>
      <c r="DE72" s="34">
        <f>ROUND(112159.87/533309.54,2)</f>
        <v>0.21</v>
      </c>
      <c r="DF72" s="35"/>
      <c r="DG72" s="35"/>
      <c r="DH72" s="35"/>
      <c r="DI72" s="35"/>
      <c r="DJ72" s="35"/>
      <c r="DK72" s="35"/>
      <c r="DL72" s="35"/>
      <c r="DM72" s="35"/>
      <c r="DN72" s="35"/>
      <c r="DO72" s="36"/>
      <c r="DP72" s="34">
        <f>DE72</f>
        <v>0.21</v>
      </c>
      <c r="DQ72" s="35"/>
      <c r="DR72" s="35"/>
      <c r="DS72" s="35"/>
      <c r="DT72" s="35"/>
      <c r="DU72" s="35"/>
      <c r="DV72" s="35"/>
      <c r="DW72" s="35"/>
      <c r="DX72" s="35"/>
      <c r="DY72" s="35"/>
      <c r="DZ72" s="36"/>
      <c r="EA72" s="34">
        <f>DP72</f>
        <v>0.21</v>
      </c>
      <c r="EB72" s="35"/>
      <c r="EC72" s="35"/>
      <c r="ED72" s="35"/>
      <c r="EE72" s="35"/>
      <c r="EF72" s="35"/>
      <c r="EG72" s="35"/>
      <c r="EH72" s="35"/>
      <c r="EI72" s="35"/>
      <c r="EJ72" s="35"/>
      <c r="EK72" s="36"/>
      <c r="EL72" s="34">
        <f>EA72</f>
        <v>0.21</v>
      </c>
      <c r="EM72" s="35"/>
      <c r="EN72" s="35"/>
      <c r="EO72" s="35"/>
      <c r="EP72" s="35"/>
      <c r="EQ72" s="35"/>
      <c r="ER72" s="35"/>
      <c r="ES72" s="35"/>
      <c r="ET72" s="35"/>
      <c r="EU72" s="35"/>
      <c r="EV72" s="36"/>
      <c r="EW72" s="71" t="s">
        <v>159</v>
      </c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3"/>
    </row>
    <row r="73" spans="1:168" ht="48" customHeight="1" x14ac:dyDescent="0.25">
      <c r="A73" s="64"/>
      <c r="B73" s="65"/>
      <c r="C73" s="65"/>
      <c r="D73" s="65"/>
      <c r="E73" s="65"/>
      <c r="F73" s="65"/>
      <c r="G73" s="66"/>
      <c r="H73" s="10"/>
      <c r="I73" s="56" t="s">
        <v>114</v>
      </c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7"/>
      <c r="BH73" s="11"/>
      <c r="BI73" s="140" t="s">
        <v>131</v>
      </c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1"/>
      <c r="BX73" s="34" t="s">
        <v>142</v>
      </c>
      <c r="BY73" s="35"/>
      <c r="BZ73" s="35"/>
      <c r="CA73" s="35"/>
      <c r="CB73" s="35"/>
      <c r="CC73" s="35"/>
      <c r="CD73" s="35"/>
      <c r="CE73" s="35"/>
      <c r="CF73" s="35"/>
      <c r="CG73" s="35"/>
      <c r="CH73" s="36"/>
      <c r="CI73" s="34" t="s">
        <v>142</v>
      </c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4" t="s">
        <v>142</v>
      </c>
      <c r="CU73" s="35"/>
      <c r="CV73" s="35"/>
      <c r="CW73" s="35"/>
      <c r="CX73" s="35"/>
      <c r="CY73" s="35"/>
      <c r="CZ73" s="35"/>
      <c r="DA73" s="35"/>
      <c r="DB73" s="35"/>
      <c r="DC73" s="35"/>
      <c r="DD73" s="36"/>
      <c r="DE73" s="34" t="s">
        <v>142</v>
      </c>
      <c r="DF73" s="35"/>
      <c r="DG73" s="35"/>
      <c r="DH73" s="35"/>
      <c r="DI73" s="35"/>
      <c r="DJ73" s="35"/>
      <c r="DK73" s="35"/>
      <c r="DL73" s="35"/>
      <c r="DM73" s="35"/>
      <c r="DN73" s="35"/>
      <c r="DO73" s="36"/>
      <c r="DP73" s="34" t="s">
        <v>142</v>
      </c>
      <c r="DQ73" s="35"/>
      <c r="DR73" s="35"/>
      <c r="DS73" s="35"/>
      <c r="DT73" s="35"/>
      <c r="DU73" s="35"/>
      <c r="DV73" s="35"/>
      <c r="DW73" s="35"/>
      <c r="DX73" s="35"/>
      <c r="DY73" s="35"/>
      <c r="DZ73" s="36"/>
      <c r="EA73" s="34" t="s">
        <v>142</v>
      </c>
      <c r="EB73" s="35"/>
      <c r="EC73" s="35"/>
      <c r="ED73" s="35"/>
      <c r="EE73" s="35"/>
      <c r="EF73" s="35"/>
      <c r="EG73" s="35"/>
      <c r="EH73" s="35"/>
      <c r="EI73" s="35"/>
      <c r="EJ73" s="35"/>
      <c r="EK73" s="36"/>
      <c r="EL73" s="34" t="s">
        <v>142</v>
      </c>
      <c r="EM73" s="35"/>
      <c r="EN73" s="35"/>
      <c r="EO73" s="35"/>
      <c r="EP73" s="35"/>
      <c r="EQ73" s="35"/>
      <c r="ER73" s="35"/>
      <c r="ES73" s="35"/>
      <c r="ET73" s="35"/>
      <c r="EU73" s="35"/>
      <c r="EV73" s="36"/>
      <c r="EW73" s="71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3"/>
    </row>
    <row r="74" spans="1:168" ht="51" customHeight="1" x14ac:dyDescent="0.25">
      <c r="A74" s="64"/>
      <c r="B74" s="65"/>
      <c r="C74" s="65"/>
      <c r="D74" s="65"/>
      <c r="E74" s="65"/>
      <c r="F74" s="65"/>
      <c r="G74" s="66"/>
      <c r="H74" s="10"/>
      <c r="I74" s="56" t="s">
        <v>115</v>
      </c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7"/>
      <c r="BH74" s="14"/>
      <c r="BI74" s="138" t="s">
        <v>131</v>
      </c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9"/>
      <c r="BX74" s="34">
        <v>41.48</v>
      </c>
      <c r="BY74" s="35"/>
      <c r="BZ74" s="35"/>
      <c r="CA74" s="35"/>
      <c r="CB74" s="35"/>
      <c r="CC74" s="35"/>
      <c r="CD74" s="35"/>
      <c r="CE74" s="35"/>
      <c r="CF74" s="35"/>
      <c r="CG74" s="35"/>
      <c r="CH74" s="36"/>
      <c r="CI74" s="34">
        <v>41.45</v>
      </c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4">
        <v>44.34</v>
      </c>
      <c r="CU74" s="35"/>
      <c r="CV74" s="35"/>
      <c r="CW74" s="35"/>
      <c r="CX74" s="35"/>
      <c r="CY74" s="35"/>
      <c r="CZ74" s="35"/>
      <c r="DA74" s="35"/>
      <c r="DB74" s="35"/>
      <c r="DC74" s="35"/>
      <c r="DD74" s="36"/>
      <c r="DE74" s="34">
        <v>43.99</v>
      </c>
      <c r="DF74" s="35"/>
      <c r="DG74" s="35"/>
      <c r="DH74" s="35"/>
      <c r="DI74" s="35"/>
      <c r="DJ74" s="35"/>
      <c r="DK74" s="35"/>
      <c r="DL74" s="35"/>
      <c r="DM74" s="35"/>
      <c r="DN74" s="35"/>
      <c r="DO74" s="36"/>
      <c r="DP74" s="34">
        <v>41.43</v>
      </c>
      <c r="DQ74" s="35"/>
      <c r="DR74" s="35"/>
      <c r="DS74" s="35"/>
      <c r="DT74" s="35"/>
      <c r="DU74" s="35"/>
      <c r="DV74" s="35"/>
      <c r="DW74" s="35"/>
      <c r="DX74" s="35"/>
      <c r="DY74" s="35"/>
      <c r="DZ74" s="36"/>
      <c r="EA74" s="34">
        <v>41.41</v>
      </c>
      <c r="EB74" s="35"/>
      <c r="EC74" s="35"/>
      <c r="ED74" s="35"/>
      <c r="EE74" s="35"/>
      <c r="EF74" s="35"/>
      <c r="EG74" s="35"/>
      <c r="EH74" s="35"/>
      <c r="EI74" s="35"/>
      <c r="EJ74" s="35"/>
      <c r="EK74" s="36"/>
      <c r="EL74" s="34">
        <v>41.39</v>
      </c>
      <c r="EM74" s="35"/>
      <c r="EN74" s="35"/>
      <c r="EO74" s="35"/>
      <c r="EP74" s="35"/>
      <c r="EQ74" s="35"/>
      <c r="ER74" s="35"/>
      <c r="ES74" s="35"/>
      <c r="ET74" s="35"/>
      <c r="EU74" s="35"/>
      <c r="EV74" s="36"/>
      <c r="EW74" s="71" t="s">
        <v>160</v>
      </c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3"/>
    </row>
    <row r="75" spans="1:168" ht="56.25" customHeight="1" x14ac:dyDescent="0.25">
      <c r="A75" s="67"/>
      <c r="B75" s="68"/>
      <c r="C75" s="68"/>
      <c r="D75" s="68"/>
      <c r="E75" s="68"/>
      <c r="F75" s="68"/>
      <c r="G75" s="69"/>
      <c r="H75" s="10"/>
      <c r="I75" s="56" t="s">
        <v>116</v>
      </c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7"/>
      <c r="BH75" s="14"/>
      <c r="BI75" s="138" t="s">
        <v>131</v>
      </c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9"/>
      <c r="BX75" s="34" t="s">
        <v>145</v>
      </c>
      <c r="BY75" s="35"/>
      <c r="BZ75" s="35"/>
      <c r="CA75" s="35"/>
      <c r="CB75" s="35"/>
      <c r="CC75" s="35"/>
      <c r="CD75" s="35"/>
      <c r="CE75" s="35"/>
      <c r="CF75" s="35"/>
      <c r="CG75" s="35"/>
      <c r="CH75" s="36"/>
      <c r="CI75" s="34" t="s">
        <v>145</v>
      </c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4" t="s">
        <v>145</v>
      </c>
      <c r="CU75" s="35"/>
      <c r="CV75" s="35"/>
      <c r="CW75" s="35"/>
      <c r="CX75" s="35"/>
      <c r="CY75" s="35"/>
      <c r="CZ75" s="35"/>
      <c r="DA75" s="35"/>
      <c r="DB75" s="35"/>
      <c r="DC75" s="35"/>
      <c r="DD75" s="36"/>
      <c r="DE75" s="34" t="s">
        <v>145</v>
      </c>
      <c r="DF75" s="35"/>
      <c r="DG75" s="35"/>
      <c r="DH75" s="35"/>
      <c r="DI75" s="35"/>
      <c r="DJ75" s="35"/>
      <c r="DK75" s="35"/>
      <c r="DL75" s="35"/>
      <c r="DM75" s="35"/>
      <c r="DN75" s="35"/>
      <c r="DO75" s="36"/>
      <c r="DP75" s="34" t="s">
        <v>145</v>
      </c>
      <c r="DQ75" s="35"/>
      <c r="DR75" s="35"/>
      <c r="DS75" s="35"/>
      <c r="DT75" s="35"/>
      <c r="DU75" s="35"/>
      <c r="DV75" s="35"/>
      <c r="DW75" s="35"/>
      <c r="DX75" s="35"/>
      <c r="DY75" s="35"/>
      <c r="DZ75" s="36"/>
      <c r="EA75" s="34" t="s">
        <v>145</v>
      </c>
      <c r="EB75" s="35"/>
      <c r="EC75" s="35"/>
      <c r="ED75" s="35"/>
      <c r="EE75" s="35"/>
      <c r="EF75" s="35"/>
      <c r="EG75" s="35"/>
      <c r="EH75" s="35"/>
      <c r="EI75" s="35"/>
      <c r="EJ75" s="35"/>
      <c r="EK75" s="36"/>
      <c r="EL75" s="34" t="s">
        <v>145</v>
      </c>
      <c r="EM75" s="35"/>
      <c r="EN75" s="35"/>
      <c r="EO75" s="35"/>
      <c r="EP75" s="35"/>
      <c r="EQ75" s="35"/>
      <c r="ER75" s="35"/>
      <c r="ES75" s="35"/>
      <c r="ET75" s="35"/>
      <c r="EU75" s="35"/>
      <c r="EV75" s="36"/>
      <c r="EW75" s="70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7"/>
    </row>
    <row r="76" spans="1:168" ht="48" customHeight="1" x14ac:dyDescent="0.25">
      <c r="A76" s="61" t="s">
        <v>117</v>
      </c>
      <c r="B76" s="62"/>
      <c r="C76" s="62"/>
      <c r="D76" s="62"/>
      <c r="E76" s="62"/>
      <c r="F76" s="62"/>
      <c r="G76" s="63"/>
      <c r="H76" s="10"/>
      <c r="I76" s="56" t="s">
        <v>118</v>
      </c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7"/>
      <c r="BH76" s="11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7"/>
      <c r="BX76" s="34" t="s">
        <v>143</v>
      </c>
      <c r="BY76" s="35"/>
      <c r="BZ76" s="35"/>
      <c r="CA76" s="35"/>
      <c r="CB76" s="35"/>
      <c r="CC76" s="35"/>
      <c r="CD76" s="35"/>
      <c r="CE76" s="35"/>
      <c r="CF76" s="35"/>
      <c r="CG76" s="35"/>
      <c r="CH76" s="36"/>
      <c r="CI76" s="34" t="s">
        <v>143</v>
      </c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4" t="s">
        <v>143</v>
      </c>
      <c r="CU76" s="35"/>
      <c r="CV76" s="35"/>
      <c r="CW76" s="35"/>
      <c r="CX76" s="35"/>
      <c r="CY76" s="35"/>
      <c r="CZ76" s="35"/>
      <c r="DA76" s="35"/>
      <c r="DB76" s="35"/>
      <c r="DC76" s="35"/>
      <c r="DD76" s="36"/>
      <c r="DE76" s="34" t="s">
        <v>143</v>
      </c>
      <c r="DF76" s="35"/>
      <c r="DG76" s="35"/>
      <c r="DH76" s="35"/>
      <c r="DI76" s="35"/>
      <c r="DJ76" s="35"/>
      <c r="DK76" s="35"/>
      <c r="DL76" s="35"/>
      <c r="DM76" s="35"/>
      <c r="DN76" s="35"/>
      <c r="DO76" s="36"/>
      <c r="DP76" s="34" t="s">
        <v>143</v>
      </c>
      <c r="DQ76" s="35"/>
      <c r="DR76" s="35"/>
      <c r="DS76" s="35"/>
      <c r="DT76" s="35"/>
      <c r="DU76" s="35"/>
      <c r="DV76" s="35"/>
      <c r="DW76" s="35"/>
      <c r="DX76" s="35"/>
      <c r="DY76" s="35"/>
      <c r="DZ76" s="36"/>
      <c r="EA76" s="34" t="s">
        <v>143</v>
      </c>
      <c r="EB76" s="35"/>
      <c r="EC76" s="35"/>
      <c r="ED76" s="35"/>
      <c r="EE76" s="35"/>
      <c r="EF76" s="35"/>
      <c r="EG76" s="35"/>
      <c r="EH76" s="35"/>
      <c r="EI76" s="35"/>
      <c r="EJ76" s="35"/>
      <c r="EK76" s="36"/>
      <c r="EL76" s="34" t="s">
        <v>143</v>
      </c>
      <c r="EM76" s="35"/>
      <c r="EN76" s="35"/>
      <c r="EO76" s="35"/>
      <c r="EP76" s="35"/>
      <c r="EQ76" s="35"/>
      <c r="ER76" s="35"/>
      <c r="ES76" s="35"/>
      <c r="ET76" s="35"/>
      <c r="EU76" s="35"/>
      <c r="EV76" s="36"/>
      <c r="EW76" s="70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7"/>
    </row>
    <row r="77" spans="1:168" ht="48" customHeight="1" x14ac:dyDescent="0.25">
      <c r="A77" s="64"/>
      <c r="B77" s="65"/>
      <c r="C77" s="65"/>
      <c r="D77" s="65"/>
      <c r="E77" s="65"/>
      <c r="F77" s="65"/>
      <c r="G77" s="66"/>
      <c r="H77" s="10"/>
      <c r="I77" s="56" t="s">
        <v>112</v>
      </c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7"/>
      <c r="BH77" s="11"/>
      <c r="BI77" s="56" t="s">
        <v>119</v>
      </c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7"/>
      <c r="BX77" s="34">
        <v>35.524000000000001</v>
      </c>
      <c r="BY77" s="35"/>
      <c r="BZ77" s="35"/>
      <c r="CA77" s="35"/>
      <c r="CB77" s="35"/>
      <c r="CC77" s="35"/>
      <c r="CD77" s="35"/>
      <c r="CE77" s="35"/>
      <c r="CF77" s="35"/>
      <c r="CG77" s="35"/>
      <c r="CH77" s="36"/>
      <c r="CI77" s="34">
        <v>35.524000000000001</v>
      </c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4">
        <v>42.783000000000001</v>
      </c>
      <c r="CU77" s="35"/>
      <c r="CV77" s="35"/>
      <c r="CW77" s="35"/>
      <c r="CX77" s="35"/>
      <c r="CY77" s="35"/>
      <c r="CZ77" s="35"/>
      <c r="DA77" s="35"/>
      <c r="DB77" s="35"/>
      <c r="DC77" s="35"/>
      <c r="DD77" s="36"/>
      <c r="DE77" s="34">
        <v>40.28</v>
      </c>
      <c r="DF77" s="35"/>
      <c r="DG77" s="35"/>
      <c r="DH77" s="35"/>
      <c r="DI77" s="35"/>
      <c r="DJ77" s="35"/>
      <c r="DK77" s="35"/>
      <c r="DL77" s="35"/>
      <c r="DM77" s="35"/>
      <c r="DN77" s="35"/>
      <c r="DO77" s="36"/>
      <c r="DP77" s="34">
        <v>39.869999999999997</v>
      </c>
      <c r="DQ77" s="35"/>
      <c r="DR77" s="35"/>
      <c r="DS77" s="35"/>
      <c r="DT77" s="35"/>
      <c r="DU77" s="35"/>
      <c r="DV77" s="35"/>
      <c r="DW77" s="35"/>
      <c r="DX77" s="35"/>
      <c r="DY77" s="35"/>
      <c r="DZ77" s="36"/>
      <c r="EA77" s="34">
        <v>39.47</v>
      </c>
      <c r="EB77" s="35"/>
      <c r="EC77" s="35"/>
      <c r="ED77" s="35"/>
      <c r="EE77" s="35"/>
      <c r="EF77" s="35"/>
      <c r="EG77" s="35"/>
      <c r="EH77" s="35"/>
      <c r="EI77" s="35"/>
      <c r="EJ77" s="35"/>
      <c r="EK77" s="36"/>
      <c r="EL77" s="34">
        <v>39.07</v>
      </c>
      <c r="EM77" s="35"/>
      <c r="EN77" s="35"/>
      <c r="EO77" s="35"/>
      <c r="EP77" s="35"/>
      <c r="EQ77" s="35"/>
      <c r="ER77" s="35"/>
      <c r="ES77" s="35"/>
      <c r="ET77" s="35"/>
      <c r="EU77" s="35"/>
      <c r="EV77" s="36"/>
      <c r="EW77" s="71" t="s">
        <v>174</v>
      </c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3"/>
    </row>
    <row r="78" spans="1:168" ht="75" customHeight="1" x14ac:dyDescent="0.25">
      <c r="A78" s="64"/>
      <c r="B78" s="65"/>
      <c r="C78" s="65"/>
      <c r="D78" s="65"/>
      <c r="E78" s="65"/>
      <c r="F78" s="65"/>
      <c r="G78" s="66"/>
      <c r="H78" s="10"/>
      <c r="I78" s="56" t="s">
        <v>113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7"/>
      <c r="BH78" s="11"/>
      <c r="BI78" s="56" t="s">
        <v>120</v>
      </c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7"/>
      <c r="BX78" s="34">
        <v>0.15859999999999999</v>
      </c>
      <c r="BY78" s="35"/>
      <c r="BZ78" s="35"/>
      <c r="CA78" s="35"/>
      <c r="CB78" s="35"/>
      <c r="CC78" s="35"/>
      <c r="CD78" s="35"/>
      <c r="CE78" s="35"/>
      <c r="CF78" s="35"/>
      <c r="CG78" s="35"/>
      <c r="CH78" s="36"/>
      <c r="CI78" s="34">
        <v>0.15859999999999999</v>
      </c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4">
        <v>0.1749</v>
      </c>
      <c r="CU78" s="35"/>
      <c r="CV78" s="35"/>
      <c r="CW78" s="35"/>
      <c r="CX78" s="35"/>
      <c r="CY78" s="35"/>
      <c r="CZ78" s="35"/>
      <c r="DA78" s="35"/>
      <c r="DB78" s="35"/>
      <c r="DC78" s="35"/>
      <c r="DD78" s="36"/>
      <c r="DE78" s="34">
        <v>0.17100000000000001</v>
      </c>
      <c r="DF78" s="35"/>
      <c r="DG78" s="35"/>
      <c r="DH78" s="35"/>
      <c r="DI78" s="35"/>
      <c r="DJ78" s="35"/>
      <c r="DK78" s="35"/>
      <c r="DL78" s="35"/>
      <c r="DM78" s="35"/>
      <c r="DN78" s="35"/>
      <c r="DO78" s="36"/>
      <c r="DP78" s="34">
        <v>0.16900000000000001</v>
      </c>
      <c r="DQ78" s="35"/>
      <c r="DR78" s="35"/>
      <c r="DS78" s="35"/>
      <c r="DT78" s="35"/>
      <c r="DU78" s="35"/>
      <c r="DV78" s="35"/>
      <c r="DW78" s="35"/>
      <c r="DX78" s="35"/>
      <c r="DY78" s="35"/>
      <c r="DZ78" s="36"/>
      <c r="EA78" s="34">
        <v>0.16800000000000001</v>
      </c>
      <c r="EB78" s="35"/>
      <c r="EC78" s="35"/>
      <c r="ED78" s="35"/>
      <c r="EE78" s="35"/>
      <c r="EF78" s="35"/>
      <c r="EG78" s="35"/>
      <c r="EH78" s="35"/>
      <c r="EI78" s="35"/>
      <c r="EJ78" s="35"/>
      <c r="EK78" s="36"/>
      <c r="EL78" s="34">
        <v>0.16600000000000001</v>
      </c>
      <c r="EM78" s="35"/>
      <c r="EN78" s="35"/>
      <c r="EO78" s="35"/>
      <c r="EP78" s="35"/>
      <c r="EQ78" s="35"/>
      <c r="ER78" s="35"/>
      <c r="ES78" s="35"/>
      <c r="ET78" s="35"/>
      <c r="EU78" s="35"/>
      <c r="EV78" s="36"/>
      <c r="EW78" s="71" t="s">
        <v>175</v>
      </c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3"/>
    </row>
    <row r="79" spans="1:168" ht="48" customHeight="1" x14ac:dyDescent="0.25">
      <c r="A79" s="64"/>
      <c r="B79" s="65"/>
      <c r="C79" s="65"/>
      <c r="D79" s="65"/>
      <c r="E79" s="65"/>
      <c r="F79" s="65"/>
      <c r="G79" s="66"/>
      <c r="H79" s="10"/>
      <c r="I79" s="56" t="s">
        <v>114</v>
      </c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7"/>
      <c r="BH79" s="11"/>
      <c r="BI79" s="56" t="s">
        <v>122</v>
      </c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7"/>
      <c r="BX79" s="34">
        <v>7.3999999999999996E-2</v>
      </c>
      <c r="BY79" s="35"/>
      <c r="BZ79" s="35"/>
      <c r="CA79" s="35"/>
      <c r="CB79" s="35"/>
      <c r="CC79" s="35"/>
      <c r="CD79" s="35"/>
      <c r="CE79" s="35"/>
      <c r="CF79" s="35"/>
      <c r="CG79" s="35"/>
      <c r="CH79" s="36"/>
      <c r="CI79" s="34">
        <v>7.3999999999999996E-2</v>
      </c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4">
        <v>7.3999999999999996E-2</v>
      </c>
      <c r="CU79" s="35"/>
      <c r="CV79" s="35"/>
      <c r="CW79" s="35"/>
      <c r="CX79" s="35"/>
      <c r="CY79" s="35"/>
      <c r="CZ79" s="35"/>
      <c r="DA79" s="35"/>
      <c r="DB79" s="35"/>
      <c r="DC79" s="35"/>
      <c r="DD79" s="36"/>
      <c r="DE79" s="34">
        <v>0.126</v>
      </c>
      <c r="DF79" s="35"/>
      <c r="DG79" s="35"/>
      <c r="DH79" s="35"/>
      <c r="DI79" s="35"/>
      <c r="DJ79" s="35"/>
      <c r="DK79" s="35"/>
      <c r="DL79" s="35"/>
      <c r="DM79" s="35"/>
      <c r="DN79" s="35"/>
      <c r="DO79" s="36"/>
      <c r="DP79" s="34">
        <v>0.126</v>
      </c>
      <c r="DQ79" s="35"/>
      <c r="DR79" s="35"/>
      <c r="DS79" s="35"/>
      <c r="DT79" s="35"/>
      <c r="DU79" s="35"/>
      <c r="DV79" s="35"/>
      <c r="DW79" s="35"/>
      <c r="DX79" s="35"/>
      <c r="DY79" s="35"/>
      <c r="DZ79" s="36"/>
      <c r="EA79" s="34">
        <v>0.126</v>
      </c>
      <c r="EB79" s="35"/>
      <c r="EC79" s="35"/>
      <c r="ED79" s="35"/>
      <c r="EE79" s="35"/>
      <c r="EF79" s="35"/>
      <c r="EG79" s="35"/>
      <c r="EH79" s="35"/>
      <c r="EI79" s="35"/>
      <c r="EJ79" s="35"/>
      <c r="EK79" s="36"/>
      <c r="EL79" s="34">
        <v>0.126</v>
      </c>
      <c r="EM79" s="35"/>
      <c r="EN79" s="35"/>
      <c r="EO79" s="35"/>
      <c r="EP79" s="35"/>
      <c r="EQ79" s="35"/>
      <c r="ER79" s="35"/>
      <c r="ES79" s="35"/>
      <c r="ET79" s="35"/>
      <c r="EU79" s="35"/>
      <c r="EV79" s="36"/>
      <c r="EW79" s="71" t="s">
        <v>176</v>
      </c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3"/>
    </row>
    <row r="80" spans="1:168" ht="53.25" customHeight="1" x14ac:dyDescent="0.25">
      <c r="A80" s="64"/>
      <c r="B80" s="65"/>
      <c r="C80" s="65"/>
      <c r="D80" s="65"/>
      <c r="E80" s="65"/>
      <c r="F80" s="65"/>
      <c r="G80" s="66"/>
      <c r="H80" s="10"/>
      <c r="I80" s="56" t="s">
        <v>115</v>
      </c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7"/>
      <c r="BH80" s="14"/>
      <c r="BI80" s="136" t="s">
        <v>131</v>
      </c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7"/>
      <c r="BX80" s="34">
        <v>0.85699999999999998</v>
      </c>
      <c r="BY80" s="35"/>
      <c r="BZ80" s="35"/>
      <c r="CA80" s="35"/>
      <c r="CB80" s="35"/>
      <c r="CC80" s="35"/>
      <c r="CD80" s="35"/>
      <c r="CE80" s="35"/>
      <c r="CF80" s="35"/>
      <c r="CG80" s="35"/>
      <c r="CH80" s="36"/>
      <c r="CI80" s="34">
        <v>0.85699999999999998</v>
      </c>
      <c r="CJ80" s="35"/>
      <c r="CK80" s="35"/>
      <c r="CL80" s="35"/>
      <c r="CM80" s="35"/>
      <c r="CN80" s="35"/>
      <c r="CO80" s="35"/>
      <c r="CP80" s="35"/>
      <c r="CQ80" s="35"/>
      <c r="CR80" s="35"/>
      <c r="CS80" s="36"/>
      <c r="CT80" s="34">
        <v>0.95699999999999996</v>
      </c>
      <c r="CU80" s="35"/>
      <c r="CV80" s="35"/>
      <c r="CW80" s="35"/>
      <c r="CX80" s="35"/>
      <c r="CY80" s="35"/>
      <c r="CZ80" s="35"/>
      <c r="DA80" s="35"/>
      <c r="DB80" s="35"/>
      <c r="DC80" s="35"/>
      <c r="DD80" s="36"/>
      <c r="DE80" s="34">
        <v>0.77800000000000002</v>
      </c>
      <c r="DF80" s="35"/>
      <c r="DG80" s="35"/>
      <c r="DH80" s="35"/>
      <c r="DI80" s="35"/>
      <c r="DJ80" s="35"/>
      <c r="DK80" s="35"/>
      <c r="DL80" s="35"/>
      <c r="DM80" s="35"/>
      <c r="DN80" s="35"/>
      <c r="DO80" s="36"/>
      <c r="DP80" s="34">
        <v>0.77</v>
      </c>
      <c r="DQ80" s="35"/>
      <c r="DR80" s="35"/>
      <c r="DS80" s="35"/>
      <c r="DT80" s="35"/>
      <c r="DU80" s="35"/>
      <c r="DV80" s="35"/>
      <c r="DW80" s="35"/>
      <c r="DX80" s="35"/>
      <c r="DY80" s="35"/>
      <c r="DZ80" s="36"/>
      <c r="EA80" s="34">
        <v>0.76200000000000001</v>
      </c>
      <c r="EB80" s="35"/>
      <c r="EC80" s="35"/>
      <c r="ED80" s="35"/>
      <c r="EE80" s="35"/>
      <c r="EF80" s="35"/>
      <c r="EG80" s="35"/>
      <c r="EH80" s="35"/>
      <c r="EI80" s="35"/>
      <c r="EJ80" s="35"/>
      <c r="EK80" s="36"/>
      <c r="EL80" s="34">
        <v>0.755</v>
      </c>
      <c r="EM80" s="35"/>
      <c r="EN80" s="35"/>
      <c r="EO80" s="35"/>
      <c r="EP80" s="35"/>
      <c r="EQ80" s="35"/>
      <c r="ER80" s="35"/>
      <c r="ES80" s="35"/>
      <c r="ET80" s="35"/>
      <c r="EU80" s="35"/>
      <c r="EV80" s="36"/>
      <c r="EW80" s="71" t="s">
        <v>177</v>
      </c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3"/>
    </row>
    <row r="81" spans="1:168" ht="51.75" customHeight="1" x14ac:dyDescent="0.25">
      <c r="A81" s="67"/>
      <c r="B81" s="68"/>
      <c r="C81" s="68"/>
      <c r="D81" s="68"/>
      <c r="E81" s="68"/>
      <c r="F81" s="68"/>
      <c r="G81" s="69"/>
      <c r="H81" s="10"/>
      <c r="I81" s="56" t="s">
        <v>116</v>
      </c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7"/>
      <c r="BH81" s="14"/>
      <c r="BI81" s="136" t="s">
        <v>131</v>
      </c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7"/>
      <c r="BX81" s="34">
        <v>1.643</v>
      </c>
      <c r="BY81" s="35"/>
      <c r="BZ81" s="35"/>
      <c r="CA81" s="35"/>
      <c r="CB81" s="35"/>
      <c r="CC81" s="35"/>
      <c r="CD81" s="35"/>
      <c r="CE81" s="35"/>
      <c r="CF81" s="35"/>
      <c r="CG81" s="35"/>
      <c r="CH81" s="36"/>
      <c r="CI81" s="34">
        <v>1.643</v>
      </c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4">
        <v>1.7529999999999999</v>
      </c>
      <c r="CU81" s="35"/>
      <c r="CV81" s="35"/>
      <c r="CW81" s="35"/>
      <c r="CX81" s="35"/>
      <c r="CY81" s="35"/>
      <c r="CZ81" s="35"/>
      <c r="DA81" s="35"/>
      <c r="DB81" s="35"/>
      <c r="DC81" s="35"/>
      <c r="DD81" s="36"/>
      <c r="DE81" s="34">
        <v>1.6719999999999999</v>
      </c>
      <c r="DF81" s="35"/>
      <c r="DG81" s="35"/>
      <c r="DH81" s="35"/>
      <c r="DI81" s="35"/>
      <c r="DJ81" s="35"/>
      <c r="DK81" s="35"/>
      <c r="DL81" s="35"/>
      <c r="DM81" s="35"/>
      <c r="DN81" s="35"/>
      <c r="DO81" s="36"/>
      <c r="DP81" s="34">
        <v>1.655</v>
      </c>
      <c r="DQ81" s="35"/>
      <c r="DR81" s="35"/>
      <c r="DS81" s="35"/>
      <c r="DT81" s="35"/>
      <c r="DU81" s="35"/>
      <c r="DV81" s="35"/>
      <c r="DW81" s="35"/>
      <c r="DX81" s="35"/>
      <c r="DY81" s="35"/>
      <c r="DZ81" s="36"/>
      <c r="EA81" s="34">
        <v>1.639</v>
      </c>
      <c r="EB81" s="35"/>
      <c r="EC81" s="35"/>
      <c r="ED81" s="35"/>
      <c r="EE81" s="35"/>
      <c r="EF81" s="35"/>
      <c r="EG81" s="35"/>
      <c r="EH81" s="35"/>
      <c r="EI81" s="35"/>
      <c r="EJ81" s="35"/>
      <c r="EK81" s="36"/>
      <c r="EL81" s="34">
        <v>1.6220000000000001</v>
      </c>
      <c r="EM81" s="35"/>
      <c r="EN81" s="35"/>
      <c r="EO81" s="35"/>
      <c r="EP81" s="35"/>
      <c r="EQ81" s="35"/>
      <c r="ER81" s="35"/>
      <c r="ES81" s="35"/>
      <c r="ET81" s="35"/>
      <c r="EU81" s="35"/>
      <c r="EV81" s="36"/>
      <c r="EW81" s="71" t="s">
        <v>178</v>
      </c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3"/>
    </row>
    <row r="82" spans="1:168" ht="12.75" customHeight="1" x14ac:dyDescent="0.25">
      <c r="A82" s="37" t="s">
        <v>140</v>
      </c>
      <c r="B82" s="159"/>
      <c r="C82" s="159"/>
      <c r="D82" s="159"/>
      <c r="E82" s="159"/>
      <c r="F82" s="159"/>
      <c r="G82" s="160"/>
      <c r="H82" s="164" t="s">
        <v>146</v>
      </c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60"/>
      <c r="BH82" s="37" t="s">
        <v>141</v>
      </c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60"/>
      <c r="BX82" s="148" t="s">
        <v>148</v>
      </c>
      <c r="BY82" s="149"/>
      <c r="BZ82" s="149"/>
      <c r="CA82" s="149"/>
      <c r="CB82" s="149"/>
      <c r="CC82" s="149"/>
      <c r="CD82" s="149"/>
      <c r="CE82" s="149"/>
      <c r="CF82" s="149"/>
      <c r="CG82" s="149"/>
      <c r="CH82" s="150"/>
      <c r="CI82" s="148" t="s">
        <v>168</v>
      </c>
      <c r="CJ82" s="149"/>
      <c r="CK82" s="149"/>
      <c r="CL82" s="149"/>
      <c r="CM82" s="149"/>
      <c r="CN82" s="149"/>
      <c r="CO82" s="149"/>
      <c r="CP82" s="149"/>
      <c r="CQ82" s="149"/>
      <c r="CR82" s="149"/>
      <c r="CS82" s="150"/>
      <c r="CT82" s="148" t="s">
        <v>148</v>
      </c>
      <c r="CU82" s="149"/>
      <c r="CV82" s="149"/>
      <c r="CW82" s="149"/>
      <c r="CX82" s="149"/>
      <c r="CY82" s="149"/>
      <c r="CZ82" s="149"/>
      <c r="DA82" s="149"/>
      <c r="DB82" s="149"/>
      <c r="DC82" s="149"/>
      <c r="DD82" s="150"/>
      <c r="DE82" s="148" t="s">
        <v>169</v>
      </c>
      <c r="DF82" s="149"/>
      <c r="DG82" s="149"/>
      <c r="DH82" s="149"/>
      <c r="DI82" s="149"/>
      <c r="DJ82" s="149"/>
      <c r="DK82" s="149"/>
      <c r="DL82" s="149"/>
      <c r="DM82" s="149"/>
      <c r="DN82" s="149"/>
      <c r="DO82" s="150"/>
      <c r="DP82" s="148" t="s">
        <v>148</v>
      </c>
      <c r="DQ82" s="149"/>
      <c r="DR82" s="149"/>
      <c r="DS82" s="149"/>
      <c r="DT82" s="149"/>
      <c r="DU82" s="149"/>
      <c r="DV82" s="149"/>
      <c r="DW82" s="149"/>
      <c r="DX82" s="149"/>
      <c r="DY82" s="149"/>
      <c r="DZ82" s="150"/>
      <c r="EA82" s="148" t="s">
        <v>148</v>
      </c>
      <c r="EB82" s="149"/>
      <c r="EC82" s="149"/>
      <c r="ED82" s="149"/>
      <c r="EE82" s="149"/>
      <c r="EF82" s="149"/>
      <c r="EG82" s="149"/>
      <c r="EH82" s="149"/>
      <c r="EI82" s="149"/>
      <c r="EJ82" s="149"/>
      <c r="EK82" s="150"/>
      <c r="EL82" s="148" t="s">
        <v>148</v>
      </c>
      <c r="EM82" s="149"/>
      <c r="EN82" s="149"/>
      <c r="EO82" s="149"/>
      <c r="EP82" s="149"/>
      <c r="EQ82" s="149"/>
      <c r="ER82" s="149"/>
      <c r="ES82" s="149"/>
      <c r="ET82" s="149"/>
      <c r="EU82" s="149"/>
      <c r="EV82" s="150"/>
      <c r="EW82" s="116" t="s">
        <v>170</v>
      </c>
      <c r="EX82" s="154"/>
      <c r="EY82" s="154"/>
      <c r="EZ82" s="154"/>
      <c r="FA82" s="154"/>
      <c r="FB82" s="154"/>
      <c r="FC82" s="154"/>
      <c r="FD82" s="154"/>
      <c r="FE82" s="154"/>
      <c r="FF82" s="154"/>
      <c r="FG82" s="154"/>
      <c r="FH82" s="154"/>
      <c r="FI82" s="154"/>
      <c r="FJ82" s="154"/>
      <c r="FK82" s="154"/>
      <c r="FL82" s="155"/>
    </row>
    <row r="83" spans="1:168" ht="304.5" customHeight="1" x14ac:dyDescent="0.25">
      <c r="A83" s="161"/>
      <c r="B83" s="162"/>
      <c r="C83" s="162"/>
      <c r="D83" s="162"/>
      <c r="E83" s="162"/>
      <c r="F83" s="162"/>
      <c r="G83" s="163"/>
      <c r="H83" s="161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3"/>
      <c r="BH83" s="161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3"/>
      <c r="BX83" s="151"/>
      <c r="BY83" s="152"/>
      <c r="BZ83" s="152"/>
      <c r="CA83" s="152"/>
      <c r="CB83" s="152"/>
      <c r="CC83" s="152"/>
      <c r="CD83" s="152"/>
      <c r="CE83" s="152"/>
      <c r="CF83" s="152"/>
      <c r="CG83" s="152"/>
      <c r="CH83" s="153"/>
      <c r="CI83" s="151"/>
      <c r="CJ83" s="152"/>
      <c r="CK83" s="152"/>
      <c r="CL83" s="152"/>
      <c r="CM83" s="152"/>
      <c r="CN83" s="152"/>
      <c r="CO83" s="152"/>
      <c r="CP83" s="152"/>
      <c r="CQ83" s="152"/>
      <c r="CR83" s="152"/>
      <c r="CS83" s="153"/>
      <c r="CT83" s="151"/>
      <c r="CU83" s="152"/>
      <c r="CV83" s="152"/>
      <c r="CW83" s="152"/>
      <c r="CX83" s="152"/>
      <c r="CY83" s="152"/>
      <c r="CZ83" s="152"/>
      <c r="DA83" s="152"/>
      <c r="DB83" s="152"/>
      <c r="DC83" s="152"/>
      <c r="DD83" s="153"/>
      <c r="DE83" s="151"/>
      <c r="DF83" s="152"/>
      <c r="DG83" s="152"/>
      <c r="DH83" s="152"/>
      <c r="DI83" s="152"/>
      <c r="DJ83" s="152"/>
      <c r="DK83" s="152"/>
      <c r="DL83" s="152"/>
      <c r="DM83" s="152"/>
      <c r="DN83" s="152"/>
      <c r="DO83" s="153"/>
      <c r="DP83" s="151"/>
      <c r="DQ83" s="152"/>
      <c r="DR83" s="152"/>
      <c r="DS83" s="152"/>
      <c r="DT83" s="152"/>
      <c r="DU83" s="152"/>
      <c r="DV83" s="152"/>
      <c r="DW83" s="152"/>
      <c r="DX83" s="152"/>
      <c r="DY83" s="152"/>
      <c r="DZ83" s="153"/>
      <c r="EA83" s="151"/>
      <c r="EB83" s="152"/>
      <c r="EC83" s="152"/>
      <c r="ED83" s="152"/>
      <c r="EE83" s="152"/>
      <c r="EF83" s="152"/>
      <c r="EG83" s="152"/>
      <c r="EH83" s="152"/>
      <c r="EI83" s="152"/>
      <c r="EJ83" s="152"/>
      <c r="EK83" s="153"/>
      <c r="EL83" s="151"/>
      <c r="EM83" s="152"/>
      <c r="EN83" s="152"/>
      <c r="EO83" s="152"/>
      <c r="EP83" s="152"/>
      <c r="EQ83" s="152"/>
      <c r="ER83" s="152"/>
      <c r="ES83" s="152"/>
      <c r="ET83" s="152"/>
      <c r="EU83" s="152"/>
      <c r="EV83" s="153"/>
      <c r="EW83" s="156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8"/>
    </row>
  </sheetData>
  <mergeCells count="716">
    <mergeCell ref="EW64:FL64"/>
    <mergeCell ref="EW65:FL65"/>
    <mergeCell ref="EA64:EK64"/>
    <mergeCell ref="CT66:DD66"/>
    <mergeCell ref="CT67:DD67"/>
    <mergeCell ref="CT68:DD68"/>
    <mergeCell ref="CT70:DD70"/>
    <mergeCell ref="CT71:DD71"/>
    <mergeCell ref="CT72:DD72"/>
    <mergeCell ref="CT39:DD39"/>
    <mergeCell ref="CT40:DD40"/>
    <mergeCell ref="CT41:DD41"/>
    <mergeCell ref="CT42:DD42"/>
    <mergeCell ref="CT44:DD44"/>
    <mergeCell ref="CT45:DD45"/>
    <mergeCell ref="CT47:DD47"/>
    <mergeCell ref="CT48:DD48"/>
    <mergeCell ref="CT49:DD49"/>
    <mergeCell ref="CT73:DD73"/>
    <mergeCell ref="CT50:DD50"/>
    <mergeCell ref="CT51:DD51"/>
    <mergeCell ref="CT52:DD52"/>
    <mergeCell ref="CT53:DD53"/>
    <mergeCell ref="CT55:DD55"/>
    <mergeCell ref="CT56:DD57"/>
    <mergeCell ref="CT58:DD58"/>
    <mergeCell ref="CT59:DD59"/>
    <mergeCell ref="CT61:DD61"/>
    <mergeCell ref="A69:FL69"/>
    <mergeCell ref="BX68:CH68"/>
    <mergeCell ref="CI68:CS68"/>
    <mergeCell ref="DP68:DZ68"/>
    <mergeCell ref="BX70:CH70"/>
    <mergeCell ref="CI70:CS70"/>
    <mergeCell ref="DE68:DO68"/>
    <mergeCell ref="DE70:DO70"/>
    <mergeCell ref="DE71:DO71"/>
    <mergeCell ref="DE72:DO72"/>
    <mergeCell ref="DE73:DO73"/>
    <mergeCell ref="BX71:CH71"/>
    <mergeCell ref="CI71:CS71"/>
    <mergeCell ref="CT7:DD7"/>
    <mergeCell ref="CT8:DD8"/>
    <mergeCell ref="CT10:DD10"/>
    <mergeCell ref="CT11:DD11"/>
    <mergeCell ref="CT12:DD12"/>
    <mergeCell ref="CT13:DD13"/>
    <mergeCell ref="CT14:DD14"/>
    <mergeCell ref="CT15:DD15"/>
    <mergeCell ref="CT16:DD16"/>
    <mergeCell ref="EL82:EV83"/>
    <mergeCell ref="EW82:FL83"/>
    <mergeCell ref="A82:G83"/>
    <mergeCell ref="H82:BG83"/>
    <mergeCell ref="BH82:BW83"/>
    <mergeCell ref="BX82:CH83"/>
    <mergeCell ref="CI82:CS83"/>
    <mergeCell ref="DP82:DZ83"/>
    <mergeCell ref="EA82:EK83"/>
    <mergeCell ref="DE82:DO83"/>
    <mergeCell ref="CT82:DD83"/>
    <mergeCell ref="EW81:FL81"/>
    <mergeCell ref="EL80:EV80"/>
    <mergeCell ref="EW80:FL80"/>
    <mergeCell ref="CI80:CS80"/>
    <mergeCell ref="DP80:DZ80"/>
    <mergeCell ref="EA80:EK80"/>
    <mergeCell ref="BX81:CH81"/>
    <mergeCell ref="CI81:CS81"/>
    <mergeCell ref="DP81:DZ81"/>
    <mergeCell ref="EA81:EK81"/>
    <mergeCell ref="BX80:CH80"/>
    <mergeCell ref="EL81:EV81"/>
    <mergeCell ref="DE80:DO80"/>
    <mergeCell ref="DE81:DO81"/>
    <mergeCell ref="CT81:DD81"/>
    <mergeCell ref="CT80:DD80"/>
    <mergeCell ref="BX55:CH55"/>
    <mergeCell ref="CI55:CS55"/>
    <mergeCell ref="BX56:CH57"/>
    <mergeCell ref="CI56:CS57"/>
    <mergeCell ref="CI73:CS73"/>
    <mergeCell ref="EA73:EK73"/>
    <mergeCell ref="BX72:CH72"/>
    <mergeCell ref="CI72:CS72"/>
    <mergeCell ref="BX73:CH73"/>
    <mergeCell ref="DP70:DZ70"/>
    <mergeCell ref="EA70:EK70"/>
    <mergeCell ref="EA61:EK61"/>
    <mergeCell ref="DP58:DZ58"/>
    <mergeCell ref="DE61:DO61"/>
    <mergeCell ref="A60:FL60"/>
    <mergeCell ref="EW55:FL55"/>
    <mergeCell ref="EA55:EK55"/>
    <mergeCell ref="DE66:DO66"/>
    <mergeCell ref="DE67:DO67"/>
    <mergeCell ref="EW79:FL79"/>
    <mergeCell ref="CI78:CS78"/>
    <mergeCell ref="DP78:DZ78"/>
    <mergeCell ref="EA78:EK78"/>
    <mergeCell ref="EL78:EV78"/>
    <mergeCell ref="BX78:CH78"/>
    <mergeCell ref="EW78:FL78"/>
    <mergeCell ref="I79:BG79"/>
    <mergeCell ref="BI79:BW79"/>
    <mergeCell ref="DE79:DO79"/>
    <mergeCell ref="BX79:CH79"/>
    <mergeCell ref="CI79:CS79"/>
    <mergeCell ref="DP79:DZ79"/>
    <mergeCell ref="EA79:EK79"/>
    <mergeCell ref="EL79:EV79"/>
    <mergeCell ref="DE78:DO78"/>
    <mergeCell ref="CT78:DD78"/>
    <mergeCell ref="CT79:DD79"/>
    <mergeCell ref="A76:G81"/>
    <mergeCell ref="I80:BG80"/>
    <mergeCell ref="BI80:BW80"/>
    <mergeCell ref="I75:BG75"/>
    <mergeCell ref="BI75:BW75"/>
    <mergeCell ref="I72:BG72"/>
    <mergeCell ref="BI72:BW72"/>
    <mergeCell ref="I74:BG74"/>
    <mergeCell ref="BI74:BW74"/>
    <mergeCell ref="A70:G75"/>
    <mergeCell ref="I73:BG73"/>
    <mergeCell ref="I81:BG81"/>
    <mergeCell ref="BI81:BW81"/>
    <mergeCell ref="BI73:BW73"/>
    <mergeCell ref="I71:BG71"/>
    <mergeCell ref="BI71:BW71"/>
    <mergeCell ref="I70:BG70"/>
    <mergeCell ref="BI70:BW70"/>
    <mergeCell ref="I78:BG78"/>
    <mergeCell ref="BI78:BW78"/>
    <mergeCell ref="EW76:FL76"/>
    <mergeCell ref="I77:BG77"/>
    <mergeCell ref="BI77:BW77"/>
    <mergeCell ref="I76:BG76"/>
    <mergeCell ref="BI76:BW76"/>
    <mergeCell ref="BX76:CH76"/>
    <mergeCell ref="CI76:CS76"/>
    <mergeCell ref="DP76:DZ76"/>
    <mergeCell ref="EA76:EK76"/>
    <mergeCell ref="EW77:FL77"/>
    <mergeCell ref="DE76:DO76"/>
    <mergeCell ref="DE77:DO77"/>
    <mergeCell ref="BX77:CH77"/>
    <mergeCell ref="CI77:CS77"/>
    <mergeCell ref="DP77:DZ77"/>
    <mergeCell ref="EA77:EK77"/>
    <mergeCell ref="EL77:EV77"/>
    <mergeCell ref="CT76:DD76"/>
    <mergeCell ref="CT77:DD77"/>
    <mergeCell ref="BX74:CH74"/>
    <mergeCell ref="CI74:CS74"/>
    <mergeCell ref="BX75:CH75"/>
    <mergeCell ref="CI75:CS75"/>
    <mergeCell ref="DE74:DO74"/>
    <mergeCell ref="DE75:DO75"/>
    <mergeCell ref="EL76:EV76"/>
    <mergeCell ref="CT74:DD74"/>
    <mergeCell ref="CT75:DD75"/>
    <mergeCell ref="EW74:FL74"/>
    <mergeCell ref="DP74:DZ74"/>
    <mergeCell ref="DP75:DZ75"/>
    <mergeCell ref="EA75:EK75"/>
    <mergeCell ref="EL75:EV75"/>
    <mergeCell ref="EW75:FL75"/>
    <mergeCell ref="EA74:EK74"/>
    <mergeCell ref="EL74:EV74"/>
    <mergeCell ref="EL70:EV70"/>
    <mergeCell ref="EW70:FL70"/>
    <mergeCell ref="EL73:EV73"/>
    <mergeCell ref="EW73:FL73"/>
    <mergeCell ref="DP73:DZ73"/>
    <mergeCell ref="EW72:FL72"/>
    <mergeCell ref="EA71:EK71"/>
    <mergeCell ref="EL71:EV71"/>
    <mergeCell ref="EW71:FL71"/>
    <mergeCell ref="DP71:DZ71"/>
    <mergeCell ref="DP72:DZ72"/>
    <mergeCell ref="EA72:EK72"/>
    <mergeCell ref="EL72:EV72"/>
    <mergeCell ref="BI67:BW67"/>
    <mergeCell ref="EA65:EK65"/>
    <mergeCell ref="EL65:EV65"/>
    <mergeCell ref="A68:G68"/>
    <mergeCell ref="I68:BG68"/>
    <mergeCell ref="BI68:BW68"/>
    <mergeCell ref="EW66:FL66"/>
    <mergeCell ref="A67:G67"/>
    <mergeCell ref="I67:BG67"/>
    <mergeCell ref="BX67:CH67"/>
    <mergeCell ref="CI67:CS67"/>
    <mergeCell ref="EW68:FL68"/>
    <mergeCell ref="DP67:DZ67"/>
    <mergeCell ref="EA67:EK67"/>
    <mergeCell ref="EL67:EV67"/>
    <mergeCell ref="EW67:FL67"/>
    <mergeCell ref="EA68:EK68"/>
    <mergeCell ref="EL68:EV68"/>
    <mergeCell ref="CI66:CS66"/>
    <mergeCell ref="DP66:DZ66"/>
    <mergeCell ref="EA66:EK66"/>
    <mergeCell ref="EL66:EV66"/>
    <mergeCell ref="DE65:DO65"/>
    <mergeCell ref="A66:G66"/>
    <mergeCell ref="I66:BG66"/>
    <mergeCell ref="BI66:BW66"/>
    <mergeCell ref="BX66:CH66"/>
    <mergeCell ref="A64:G64"/>
    <mergeCell ref="BI64:BW64"/>
    <mergeCell ref="BX64:CH64"/>
    <mergeCell ref="CI64:CS64"/>
    <mergeCell ref="DP64:DZ64"/>
    <mergeCell ref="I64:BF64"/>
    <mergeCell ref="CI65:CS65"/>
    <mergeCell ref="DP65:DZ65"/>
    <mergeCell ref="A65:G65"/>
    <mergeCell ref="I65:BG65"/>
    <mergeCell ref="BI65:BW65"/>
    <mergeCell ref="BX65:CH65"/>
    <mergeCell ref="CT64:DD64"/>
    <mergeCell ref="CT65:DD65"/>
    <mergeCell ref="EL64:EV64"/>
    <mergeCell ref="DE64:DO64"/>
    <mergeCell ref="EW62:FL62"/>
    <mergeCell ref="A63:G63"/>
    <mergeCell ref="I63:BG63"/>
    <mergeCell ref="BI63:BW63"/>
    <mergeCell ref="BX63:CH63"/>
    <mergeCell ref="CI63:CS63"/>
    <mergeCell ref="DP63:DZ63"/>
    <mergeCell ref="EA63:EK63"/>
    <mergeCell ref="A62:G62"/>
    <mergeCell ref="I62:BG62"/>
    <mergeCell ref="BI62:BW62"/>
    <mergeCell ref="BX62:CH62"/>
    <mergeCell ref="CI62:CS62"/>
    <mergeCell ref="DP62:DZ62"/>
    <mergeCell ref="EA62:EK62"/>
    <mergeCell ref="EL62:EV62"/>
    <mergeCell ref="EL63:EV63"/>
    <mergeCell ref="EW63:FL63"/>
    <mergeCell ref="DE62:DO62"/>
    <mergeCell ref="DE63:DO63"/>
    <mergeCell ref="EL61:EV61"/>
    <mergeCell ref="EW61:FL61"/>
    <mergeCell ref="EL58:EV58"/>
    <mergeCell ref="EA58:EK58"/>
    <mergeCell ref="EW58:FL58"/>
    <mergeCell ref="A59:G59"/>
    <mergeCell ref="EA59:EK59"/>
    <mergeCell ref="EL59:EV59"/>
    <mergeCell ref="EW59:FL59"/>
    <mergeCell ref="A61:G61"/>
    <mergeCell ref="I61:BG61"/>
    <mergeCell ref="BI61:BW61"/>
    <mergeCell ref="BX61:CH61"/>
    <mergeCell ref="I59:BG59"/>
    <mergeCell ref="BI59:BW59"/>
    <mergeCell ref="DP59:DZ59"/>
    <mergeCell ref="I56:BF56"/>
    <mergeCell ref="I57:BF57"/>
    <mergeCell ref="BI52:BW52"/>
    <mergeCell ref="CT62:DD62"/>
    <mergeCell ref="CT63:DD63"/>
    <mergeCell ref="A58:G58"/>
    <mergeCell ref="I58:BG58"/>
    <mergeCell ref="BI58:BW58"/>
    <mergeCell ref="A56:G56"/>
    <mergeCell ref="BI56:BW57"/>
    <mergeCell ref="A57:G57"/>
    <mergeCell ref="A51:G53"/>
    <mergeCell ref="I52:BG52"/>
    <mergeCell ref="I53:BG53"/>
    <mergeCell ref="I55:BG55"/>
    <mergeCell ref="A55:G55"/>
    <mergeCell ref="BX52:CH52"/>
    <mergeCell ref="CI52:CS52"/>
    <mergeCell ref="BI55:BW55"/>
    <mergeCell ref="BX45:CH45"/>
    <mergeCell ref="I45:BG45"/>
    <mergeCell ref="BI45:BW45"/>
    <mergeCell ref="I48:BG48"/>
    <mergeCell ref="I49:BG49"/>
    <mergeCell ref="I50:BG50"/>
    <mergeCell ref="BI47:BW47"/>
    <mergeCell ref="BX47:CH47"/>
    <mergeCell ref="BX48:CH48"/>
    <mergeCell ref="DP61:DZ61"/>
    <mergeCell ref="BX58:CH58"/>
    <mergeCell ref="CI58:CS58"/>
    <mergeCell ref="DP53:DZ53"/>
    <mergeCell ref="DP52:DZ52"/>
    <mergeCell ref="CI61:CS61"/>
    <mergeCell ref="A54:FL54"/>
    <mergeCell ref="EA52:EK52"/>
    <mergeCell ref="EL52:EV52"/>
    <mergeCell ref="EW52:FL52"/>
    <mergeCell ref="BI53:BW53"/>
    <mergeCell ref="BI51:BW51"/>
    <mergeCell ref="BX51:CH51"/>
    <mergeCell ref="CI51:CS51"/>
    <mergeCell ref="EW45:FL45"/>
    <mergeCell ref="CI45:CS45"/>
    <mergeCell ref="EW44:FL44"/>
    <mergeCell ref="EW56:FL57"/>
    <mergeCell ref="EW53:FL53"/>
    <mergeCell ref="EA49:EK49"/>
    <mergeCell ref="A46:FL46"/>
    <mergeCell ref="EW47:FL47"/>
    <mergeCell ref="BI48:BW48"/>
    <mergeCell ref="DP47:DZ47"/>
    <mergeCell ref="EA47:EK47"/>
    <mergeCell ref="EL47:EV47"/>
    <mergeCell ref="I47:BG47"/>
    <mergeCell ref="EL51:EV51"/>
    <mergeCell ref="EW51:FL51"/>
    <mergeCell ref="EA51:EK51"/>
    <mergeCell ref="EL50:EV50"/>
    <mergeCell ref="BI49:BW49"/>
    <mergeCell ref="BX49:CH49"/>
    <mergeCell ref="CI49:CS49"/>
    <mergeCell ref="EW50:FL50"/>
    <mergeCell ref="DE49:DO49"/>
    <mergeCell ref="DE50:DO50"/>
    <mergeCell ref="I51:BG51"/>
    <mergeCell ref="EA50:EK50"/>
    <mergeCell ref="CI47:CS47"/>
    <mergeCell ref="CI48:CS48"/>
    <mergeCell ref="DP51:DZ51"/>
    <mergeCell ref="DP55:DZ55"/>
    <mergeCell ref="CI53:CS53"/>
    <mergeCell ref="EL56:EV57"/>
    <mergeCell ref="EL53:EV53"/>
    <mergeCell ref="EL55:EV55"/>
    <mergeCell ref="BX59:CH59"/>
    <mergeCell ref="CI59:CS59"/>
    <mergeCell ref="DE58:DO58"/>
    <mergeCell ref="DE59:DO59"/>
    <mergeCell ref="DP56:DZ57"/>
    <mergeCell ref="EA56:EK57"/>
    <mergeCell ref="BX53:CH53"/>
    <mergeCell ref="EA53:EK53"/>
    <mergeCell ref="A49:G50"/>
    <mergeCell ref="EL45:EV45"/>
    <mergeCell ref="EL42:EV42"/>
    <mergeCell ref="A45:G45"/>
    <mergeCell ref="BI44:BW44"/>
    <mergeCell ref="DP45:DZ45"/>
    <mergeCell ref="EA45:EK45"/>
    <mergeCell ref="I42:BG42"/>
    <mergeCell ref="DP49:DZ49"/>
    <mergeCell ref="BI50:BW50"/>
    <mergeCell ref="BX50:CH50"/>
    <mergeCell ref="CI50:CS50"/>
    <mergeCell ref="DP50:DZ50"/>
    <mergeCell ref="DP48:DZ48"/>
    <mergeCell ref="A43:FL43"/>
    <mergeCell ref="BX44:CH44"/>
    <mergeCell ref="CI44:CS44"/>
    <mergeCell ref="EA48:EK48"/>
    <mergeCell ref="EL48:EV48"/>
    <mergeCell ref="EW48:FL48"/>
    <mergeCell ref="EL49:EV49"/>
    <mergeCell ref="EW49:FL49"/>
    <mergeCell ref="EA42:EK42"/>
    <mergeCell ref="A42:G42"/>
    <mergeCell ref="BI42:BW42"/>
    <mergeCell ref="BX42:CH42"/>
    <mergeCell ref="CI42:CS42"/>
    <mergeCell ref="DP42:DZ42"/>
    <mergeCell ref="EW40:FL40"/>
    <mergeCell ref="BI40:BW40"/>
    <mergeCell ref="BX40:CH40"/>
    <mergeCell ref="CI40:CS40"/>
    <mergeCell ref="CI41:CS41"/>
    <mergeCell ref="DP41:DZ41"/>
    <mergeCell ref="EA41:EK41"/>
    <mergeCell ref="EL40:EV40"/>
    <mergeCell ref="EL41:EV41"/>
    <mergeCell ref="EA40:EK40"/>
    <mergeCell ref="EW42:FL42"/>
    <mergeCell ref="I40:BG40"/>
    <mergeCell ref="I41:BG41"/>
    <mergeCell ref="BX41:CH41"/>
    <mergeCell ref="DE41:DO41"/>
    <mergeCell ref="DE42:DO42"/>
    <mergeCell ref="EL44:EV44"/>
    <mergeCell ref="A41:G41"/>
    <mergeCell ref="BI41:BW41"/>
    <mergeCell ref="EW41:FL41"/>
    <mergeCell ref="EW38:FL38"/>
    <mergeCell ref="BI38:BW38"/>
    <mergeCell ref="BX38:CH38"/>
    <mergeCell ref="CI39:CS39"/>
    <mergeCell ref="DP39:DZ39"/>
    <mergeCell ref="EA39:EK39"/>
    <mergeCell ref="EW39:FL39"/>
    <mergeCell ref="BI39:BW39"/>
    <mergeCell ref="BX39:CH39"/>
    <mergeCell ref="CI38:CS38"/>
    <mergeCell ref="DP38:DZ38"/>
    <mergeCell ref="EA38:EK38"/>
    <mergeCell ref="DP40:DZ40"/>
    <mergeCell ref="DP44:DZ44"/>
    <mergeCell ref="A44:G44"/>
    <mergeCell ref="EA44:EK44"/>
    <mergeCell ref="I44:BG44"/>
    <mergeCell ref="EW37:FL37"/>
    <mergeCell ref="EW34:FL34"/>
    <mergeCell ref="CI35:CS35"/>
    <mergeCell ref="DP35:DZ35"/>
    <mergeCell ref="EA35:EK35"/>
    <mergeCell ref="EL35:EV35"/>
    <mergeCell ref="A36:FL36"/>
    <mergeCell ref="BI37:BW37"/>
    <mergeCell ref="I37:BG37"/>
    <mergeCell ref="I34:BG34"/>
    <mergeCell ref="I35:BG35"/>
    <mergeCell ref="A35:G35"/>
    <mergeCell ref="BI35:BW35"/>
    <mergeCell ref="BX35:CH35"/>
    <mergeCell ref="A34:G34"/>
    <mergeCell ref="A37:G40"/>
    <mergeCell ref="I38:BG38"/>
    <mergeCell ref="BI34:BW34"/>
    <mergeCell ref="EL39:EV39"/>
    <mergeCell ref="DE39:DO39"/>
    <mergeCell ref="DE40:DO40"/>
    <mergeCell ref="EW35:FL35"/>
    <mergeCell ref="I33:BG33"/>
    <mergeCell ref="A33:G33"/>
    <mergeCell ref="BI33:BW33"/>
    <mergeCell ref="BX33:CH33"/>
    <mergeCell ref="EL38:EV38"/>
    <mergeCell ref="EA34:EK34"/>
    <mergeCell ref="EL34:EV34"/>
    <mergeCell ref="DP37:DZ37"/>
    <mergeCell ref="EA37:EK37"/>
    <mergeCell ref="EL37:EV37"/>
    <mergeCell ref="BX34:CH34"/>
    <mergeCell ref="DE38:DO38"/>
    <mergeCell ref="CT38:DD38"/>
    <mergeCell ref="CI34:CS34"/>
    <mergeCell ref="CT33:DD33"/>
    <mergeCell ref="CT34:DD34"/>
    <mergeCell ref="CT35:DD35"/>
    <mergeCell ref="CT37:DD37"/>
    <mergeCell ref="A25:G25"/>
    <mergeCell ref="BI25:BW25"/>
    <mergeCell ref="BX25:CH25"/>
    <mergeCell ref="CI25:CS25"/>
    <mergeCell ref="I25:BG25"/>
    <mergeCell ref="I26:BG26"/>
    <mergeCell ref="BI26:BW26"/>
    <mergeCell ref="BI27:BW27"/>
    <mergeCell ref="A32:G32"/>
    <mergeCell ref="BI32:BW32"/>
    <mergeCell ref="A2:FL2"/>
    <mergeCell ref="H3:FG3"/>
    <mergeCell ref="H4:FG4"/>
    <mergeCell ref="BX11:CH11"/>
    <mergeCell ref="CI11:CS11"/>
    <mergeCell ref="DP11:DZ11"/>
    <mergeCell ref="EA11:EK11"/>
    <mergeCell ref="A11:G11"/>
    <mergeCell ref="DP7:DZ7"/>
    <mergeCell ref="EA7:EK7"/>
    <mergeCell ref="EL7:EV7"/>
    <mergeCell ref="EW6:FL7"/>
    <mergeCell ref="EL11:EV11"/>
    <mergeCell ref="EW11:FL11"/>
    <mergeCell ref="EW10:FL10"/>
    <mergeCell ref="DP10:DZ10"/>
    <mergeCell ref="BH6:BW7"/>
    <mergeCell ref="I11:BG11"/>
    <mergeCell ref="BX6:EV6"/>
    <mergeCell ref="A6:BG7"/>
    <mergeCell ref="I10:BG10"/>
    <mergeCell ref="CI7:CS7"/>
    <mergeCell ref="A47:G48"/>
    <mergeCell ref="I27:BG27"/>
    <mergeCell ref="A27:G27"/>
    <mergeCell ref="A28:FL28"/>
    <mergeCell ref="DP33:DZ33"/>
    <mergeCell ref="I13:BG13"/>
    <mergeCell ref="I20:BG20"/>
    <mergeCell ref="I21:BG21"/>
    <mergeCell ref="I14:BG14"/>
    <mergeCell ref="I15:BG15"/>
    <mergeCell ref="I18:BG18"/>
    <mergeCell ref="I39:BG39"/>
    <mergeCell ref="I32:BG32"/>
    <mergeCell ref="I31:BG31"/>
    <mergeCell ref="I19:BG19"/>
    <mergeCell ref="EA14:EK14"/>
    <mergeCell ref="A15:G15"/>
    <mergeCell ref="BI15:BW15"/>
    <mergeCell ref="EW27:FL27"/>
    <mergeCell ref="I29:BG29"/>
    <mergeCell ref="I22:BG22"/>
    <mergeCell ref="I23:BG23"/>
    <mergeCell ref="BX14:CH14"/>
    <mergeCell ref="EW14:FL14"/>
    <mergeCell ref="EW15:FL15"/>
    <mergeCell ref="EW16:FL16"/>
    <mergeCell ref="EL23:EV23"/>
    <mergeCell ref="BX10:CH10"/>
    <mergeCell ref="CI10:CS10"/>
    <mergeCell ref="BX7:CH7"/>
    <mergeCell ref="BX8:CH8"/>
    <mergeCell ref="CI8:CS8"/>
    <mergeCell ref="EW13:FL13"/>
    <mergeCell ref="EW12:FL12"/>
    <mergeCell ref="EL8:EV8"/>
    <mergeCell ref="EA8:EK8"/>
    <mergeCell ref="DP8:DZ8"/>
    <mergeCell ref="EW8:FL8"/>
    <mergeCell ref="A9:FL9"/>
    <mergeCell ref="A8:BG8"/>
    <mergeCell ref="BH8:BW8"/>
    <mergeCell ref="DE7:DO7"/>
    <mergeCell ref="DE8:DO8"/>
    <mergeCell ref="BI18:BW18"/>
    <mergeCell ref="BI19:BW19"/>
    <mergeCell ref="EW20:FL20"/>
    <mergeCell ref="CI22:CS22"/>
    <mergeCell ref="DE17:DO17"/>
    <mergeCell ref="EW18:FL18"/>
    <mergeCell ref="EW19:FL19"/>
    <mergeCell ref="CI20:CS20"/>
    <mergeCell ref="CI23:CS23"/>
    <mergeCell ref="EA23:EK23"/>
    <mergeCell ref="EW23:FL23"/>
    <mergeCell ref="DP23:DZ23"/>
    <mergeCell ref="CT17:DD17"/>
    <mergeCell ref="CT18:DD18"/>
    <mergeCell ref="CT19:DD19"/>
    <mergeCell ref="CT20:DD20"/>
    <mergeCell ref="CT21:DD21"/>
    <mergeCell ref="CT22:DD22"/>
    <mergeCell ref="CT23:DD23"/>
    <mergeCell ref="EL18:EV18"/>
    <mergeCell ref="EL21:EV21"/>
    <mergeCell ref="DP21:DZ21"/>
    <mergeCell ref="DP19:DZ19"/>
    <mergeCell ref="EA19:EK19"/>
    <mergeCell ref="EL19:EV19"/>
    <mergeCell ref="DP20:DZ20"/>
    <mergeCell ref="EW25:FL25"/>
    <mergeCell ref="EW26:FL26"/>
    <mergeCell ref="DP22:DZ22"/>
    <mergeCell ref="EA22:EK22"/>
    <mergeCell ref="A24:FL24"/>
    <mergeCell ref="A30:G30"/>
    <mergeCell ref="BI30:BW30"/>
    <mergeCell ref="I30:BG30"/>
    <mergeCell ref="A31:G31"/>
    <mergeCell ref="BI29:BW29"/>
    <mergeCell ref="BI31:BW31"/>
    <mergeCell ref="BX23:CH23"/>
    <mergeCell ref="BX22:CH22"/>
    <mergeCell ref="BI23:BW23"/>
    <mergeCell ref="CT25:DD25"/>
    <mergeCell ref="EL26:EV26"/>
    <mergeCell ref="CT26:DD26"/>
    <mergeCell ref="CT27:DD27"/>
    <mergeCell ref="CI26:CS26"/>
    <mergeCell ref="DE25:DO25"/>
    <mergeCell ref="EW21:FL21"/>
    <mergeCell ref="BI22:BW22"/>
    <mergeCell ref="EW22:FL22"/>
    <mergeCell ref="EW17:FL17"/>
    <mergeCell ref="A26:G26"/>
    <mergeCell ref="BX31:CH31"/>
    <mergeCell ref="CI31:CS31"/>
    <mergeCell ref="A29:G29"/>
    <mergeCell ref="CI30:CS30"/>
    <mergeCell ref="DP31:DZ31"/>
    <mergeCell ref="EA31:EK31"/>
    <mergeCell ref="DP30:DZ30"/>
    <mergeCell ref="I17:BG17"/>
    <mergeCell ref="EA25:EK25"/>
    <mergeCell ref="EL25:EV25"/>
    <mergeCell ref="EL27:EV27"/>
    <mergeCell ref="BX27:CH27"/>
    <mergeCell ref="CI27:CS27"/>
    <mergeCell ref="DP27:DZ27"/>
    <mergeCell ref="EA20:EK20"/>
    <mergeCell ref="EL20:EV20"/>
    <mergeCell ref="EW33:FL33"/>
    <mergeCell ref="DP32:DZ32"/>
    <mergeCell ref="BX32:CH32"/>
    <mergeCell ref="CI32:CS32"/>
    <mergeCell ref="EW29:FL29"/>
    <mergeCell ref="CI29:CS29"/>
    <mergeCell ref="BX29:CH29"/>
    <mergeCell ref="EA32:EK32"/>
    <mergeCell ref="EL32:EV32"/>
    <mergeCell ref="EA30:EK30"/>
    <mergeCell ref="EW30:FL30"/>
    <mergeCell ref="BX30:CH30"/>
    <mergeCell ref="EW31:FL31"/>
    <mergeCell ref="EL31:EV31"/>
    <mergeCell ref="EW32:FL32"/>
    <mergeCell ref="EL30:EV30"/>
    <mergeCell ref="CI33:CS33"/>
    <mergeCell ref="EA33:EK33"/>
    <mergeCell ref="EL33:EV33"/>
    <mergeCell ref="CT29:DD29"/>
    <mergeCell ref="CT30:DD30"/>
    <mergeCell ref="CT31:DD31"/>
    <mergeCell ref="CT32:DD32"/>
    <mergeCell ref="A16:G16"/>
    <mergeCell ref="BI16:BW16"/>
    <mergeCell ref="BI20:BW20"/>
    <mergeCell ref="CI21:CS21"/>
    <mergeCell ref="BX21:CH21"/>
    <mergeCell ref="BX19:CH19"/>
    <mergeCell ref="CI19:CS19"/>
    <mergeCell ref="BX18:CH18"/>
    <mergeCell ref="CI18:CS18"/>
    <mergeCell ref="BX20:CH20"/>
    <mergeCell ref="A17:G23"/>
    <mergeCell ref="BI21:BW21"/>
    <mergeCell ref="A14:G14"/>
    <mergeCell ref="DP13:DZ13"/>
    <mergeCell ref="BX13:CH13"/>
    <mergeCell ref="EL10:EV10"/>
    <mergeCell ref="EA15:EK15"/>
    <mergeCell ref="CI16:CS16"/>
    <mergeCell ref="DP16:DZ16"/>
    <mergeCell ref="A10:G10"/>
    <mergeCell ref="DE11:DO11"/>
    <mergeCell ref="DE12:DO12"/>
    <mergeCell ref="DE13:DO13"/>
    <mergeCell ref="DE14:DO14"/>
    <mergeCell ref="A13:G13"/>
    <mergeCell ref="BI14:BW14"/>
    <mergeCell ref="BI13:BW13"/>
    <mergeCell ref="A12:G12"/>
    <mergeCell ref="I16:BG16"/>
    <mergeCell ref="CI14:CS14"/>
    <mergeCell ref="I12:BG12"/>
    <mergeCell ref="BI10:BW10"/>
    <mergeCell ref="BI11:BW11"/>
    <mergeCell ref="BI12:BW12"/>
    <mergeCell ref="EL14:EV14"/>
    <mergeCell ref="DP14:DZ14"/>
    <mergeCell ref="EL12:EV12"/>
    <mergeCell ref="EL13:EV13"/>
    <mergeCell ref="CI13:CS13"/>
    <mergeCell ref="EA10:EK10"/>
    <mergeCell ref="BI17:BW17"/>
    <mergeCell ref="DE10:DO10"/>
    <mergeCell ref="BX16:CH16"/>
    <mergeCell ref="BX15:CH15"/>
    <mergeCell ref="DP15:DZ15"/>
    <mergeCell ref="EL17:EV17"/>
    <mergeCell ref="EL15:EV15"/>
    <mergeCell ref="DE15:DO15"/>
    <mergeCell ref="EA17:EK17"/>
    <mergeCell ref="EA16:EK16"/>
    <mergeCell ref="EA13:EK13"/>
    <mergeCell ref="BX12:CH12"/>
    <mergeCell ref="CI12:CS12"/>
    <mergeCell ref="DP12:DZ12"/>
    <mergeCell ref="EA12:EK12"/>
    <mergeCell ref="CI15:CS15"/>
    <mergeCell ref="DE26:DO26"/>
    <mergeCell ref="DE27:DO27"/>
    <mergeCell ref="BX17:CH17"/>
    <mergeCell ref="CI17:CS17"/>
    <mergeCell ref="DP17:DZ17"/>
    <mergeCell ref="EA21:EK21"/>
    <mergeCell ref="DP18:DZ18"/>
    <mergeCell ref="EA18:EK18"/>
    <mergeCell ref="BX26:CH26"/>
    <mergeCell ref="EA27:EK27"/>
    <mergeCell ref="DP26:DZ26"/>
    <mergeCell ref="EA26:EK26"/>
    <mergeCell ref="EL22:EV22"/>
    <mergeCell ref="EL16:EV16"/>
    <mergeCell ref="DP34:DZ34"/>
    <mergeCell ref="BX37:CH37"/>
    <mergeCell ref="CI37:CS37"/>
    <mergeCell ref="EA29:EK29"/>
    <mergeCell ref="EL29:EV29"/>
    <mergeCell ref="DP25:DZ25"/>
    <mergeCell ref="DP29:DZ29"/>
    <mergeCell ref="DE16:DO16"/>
    <mergeCell ref="DE29:DO29"/>
    <mergeCell ref="DE30:DO30"/>
    <mergeCell ref="DE31:DO31"/>
    <mergeCell ref="DE32:DO32"/>
    <mergeCell ref="DE33:DO33"/>
    <mergeCell ref="DE34:DO34"/>
    <mergeCell ref="DE35:DO35"/>
    <mergeCell ref="DE37:DO37"/>
    <mergeCell ref="DE18:DO18"/>
    <mergeCell ref="DE19:DO19"/>
    <mergeCell ref="DE20:DO20"/>
    <mergeCell ref="DE21:DO21"/>
    <mergeCell ref="DE22:DO22"/>
    <mergeCell ref="DE23:DO23"/>
    <mergeCell ref="DE44:DO44"/>
    <mergeCell ref="DE45:DO45"/>
    <mergeCell ref="DE47:DO47"/>
    <mergeCell ref="DE48:DO48"/>
    <mergeCell ref="DE51:DO51"/>
    <mergeCell ref="DE52:DO52"/>
    <mergeCell ref="DE53:DO53"/>
    <mergeCell ref="DE55:DO55"/>
    <mergeCell ref="DE56:DO57"/>
  </mergeCells>
  <pageMargins left="0.59055118110236227" right="0.19685039370078741" top="0.78740157480314965" bottom="0.39370078740157483" header="0.19685039370078741" footer="0.19685039370078741"/>
  <pageSetup paperSize="9" scale="8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</vt:lpstr>
      <vt:lpstr>стр.2_11</vt:lpstr>
      <vt:lpstr>стр.2_11!Заголовки_для_печати</vt:lpstr>
      <vt:lpstr>стр.1!Область_печати</vt:lpstr>
      <vt:lpstr>стр.2_11!Область_печати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Алексей</cp:lastModifiedBy>
  <cp:lastPrinted>2021-04-29T13:15:42Z</cp:lastPrinted>
  <dcterms:created xsi:type="dcterms:W3CDTF">2010-05-19T10:50:44Z</dcterms:created>
  <dcterms:modified xsi:type="dcterms:W3CDTF">2021-04-29T13:16:01Z</dcterms:modified>
</cp:coreProperties>
</file>